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tabRatio="601" firstSheet="1" activeTab="1"/>
  </bookViews>
  <sheets>
    <sheet name="CODE" sheetId="1" state="hidden" r:id="rId1"/>
    <sheet name="Bia" sheetId="2" r:id="rId2"/>
    <sheet name="bieu1" sheetId="3" r:id="rId3"/>
    <sheet name="bieu2 DH cac he" sheetId="4" r:id="rId4"/>
    <sheet name="bieu2 do tuoi" sheetId="5" r:id="rId5"/>
    <sheet name="bieu2 ĐH" sheetId="6" r:id="rId6"/>
    <sheet name="bieu2 CĐ" sheetId="7" r:id="rId7"/>
    <sheet name="bieu2 TCCN va HSPT" sheetId="8" r:id="rId8"/>
    <sheet name="bieu2 SDH Tổng hợp" sheetId="9" r:id="rId9"/>
    <sheet name="bieu2 SDH" sheetId="10" r:id="rId10"/>
    <sheet name="bieu3" sheetId="11" r:id="rId11"/>
    <sheet name="bieu4a" sheetId="12" r:id="rId12"/>
    <sheet name="bieu4b SDH" sheetId="13" r:id="rId13"/>
    <sheet name="bieu5.1" sheetId="14" r:id="rId14"/>
    <sheet name="bieu5.2" sheetId="15" r:id="rId15"/>
    <sheet name="CSVC" sheetId="16" r:id="rId16"/>
  </sheets>
  <externalReferences>
    <externalReference r:id="rId19"/>
    <externalReference r:id="rId20"/>
    <externalReference r:id="rId21"/>
  </externalReferences>
  <definedNames>
    <definedName name="B2_CQ_DH">'bieu1'!$B$15:$E$16</definedName>
    <definedName name="B2_VHVL_DH">'bieu1'!$B$20:$E$21</definedName>
    <definedName name="BS_CK_C1_DH">'bieu1'!$B$45:$E$46</definedName>
    <definedName name="BS_CK_C2_DH">'bieu1'!$B$46:$E$47</definedName>
    <definedName name="BS_NT_BV_DH">'bieu1'!$B$47:$E$48</definedName>
    <definedName name="CAO_HOC_DH">'bieu1'!$B$43:$E$44</definedName>
    <definedName name="CBHC_NV_PV_DH">'bieu5.1'!$B$14:$U$15</definedName>
    <definedName name="CBHC_NV_PV_KGD_DH">'bieu5.1'!$B$15:$U$16</definedName>
    <definedName name="CBNV_CBQL_DH">'bieu5.1'!$B$12:$U$13</definedName>
    <definedName name="CBNV_KIEMGIANGDAY_DH">'bieu5.1'!$B$13:$U$14</definedName>
    <definedName name="CD_CQTT_DH">'bieu1'!$B$24:$E$25</definedName>
    <definedName name="CD_CU_TUYEN_DH">'bieu1'!$B$26:$E$27</definedName>
    <definedName name="CD_LT_VLVH_DH">'bieu1'!$B$29:$E$30</definedName>
    <definedName name="CD_LTCQ_DH">'bieu1'!$B$25:$E$26</definedName>
    <definedName name="CD_NGANH_DTLT">'bieu2 CĐ'!$A$118:$J$136</definedName>
    <definedName name="CD_NGANH_HCQ">'bieu2 CĐ'!$A$11:$J$25</definedName>
    <definedName name="CD_NGANH_HCT">'bieu2 CĐ'!$A$45:$J$60</definedName>
    <definedName name="CD_NGANH_VHVL">'bieu2 CĐ'!$A$81:$J$99</definedName>
    <definedName name="CD_NGHE_DH">'bieu1'!$B$34:$E$35</definedName>
    <definedName name="CD_TOTNGHIEP_NGANH_CQ_NT" localSheetId="11">'bieu4a'!$B$177:$L$186</definedName>
    <definedName name="CD_TOTNGHIEP_NGANH_CQ_NT">#REF!</definedName>
    <definedName name="CD_TOTNGHIEP_NGANH_CQ_TN" localSheetId="11">'bieu4a'!$B$167:$L$176</definedName>
    <definedName name="CD_TOTNGHIEP_NGANH_CQ_TN">#REF!</definedName>
    <definedName name="CD_VLVH_DH">'bieu1'!$B$28:$E$29</definedName>
    <definedName name="CONGLAP">"Rectangle 175"</definedName>
    <definedName name="CQ_TT_HĐ">'bieu1'!$B$13:$E$14</definedName>
    <definedName name="CU_TUYEN_DH">'bieu1'!$B$16:$E$17</definedName>
    <definedName name="DH_B2_CQ_DH">'bieu2 DH cac he'!$B$15:$E$16</definedName>
    <definedName name="DH_B2_VHVL_DH">'bieu2 DH cac he'!$B$20:$E$21</definedName>
    <definedName name="DH_BSCK_C1_DH">'bieu2 DH cac he'!$B$45:$E$46</definedName>
    <definedName name="DH_BSCK_C2_DH">'bieu2 DH cac he'!$B$46:$E$47</definedName>
    <definedName name="DH_BSNT_BV_DH">'bieu2 DH cac he'!$B$47:$E$48</definedName>
    <definedName name="DH_CAOHOC_DH">'bieu2 DH cac he'!$B$43:$E$44</definedName>
    <definedName name="DH_CD_CQTT_DH">'bieu2 DH cac he'!$B$24:$E$25</definedName>
    <definedName name="DH_CD_CU_TUYEN_DH">'bieu2 DH cac he'!$B$26:$E$27</definedName>
    <definedName name="DH_CD_LT_VHVL_DH">'bieu2 DH cac he'!$B$29:$E$30</definedName>
    <definedName name="DH_CD_LTCQ_DH">'bieu2 DH cac he'!$B$25:$E$26</definedName>
    <definedName name="DH_CD_NGHE_DH">'bieu2 DH cac he'!$B$34:$E$35</definedName>
    <definedName name="DH_CD_VHVL_DH">'bieu2 DH cac he'!$B$28:$E$29</definedName>
    <definedName name="DH_CQTT_DH">'bieu2 DH cac he'!$B$13:$E$14</definedName>
    <definedName name="DH_CU_TUYEN_DH">'bieu2 DH cac he'!$B$16:$E$17</definedName>
    <definedName name="DH_DTTX_DH">'bieu2 DH cac he'!$B$21:$E$22</definedName>
    <definedName name="DH_HSPT_CHUYEN_NK_DH">'bieu2 DH cac he'!$B$39:$E$40</definedName>
    <definedName name="DH_HSPT_DBDH_DH">'bieu2 DH cac he'!$B$38:$E$39</definedName>
    <definedName name="DH_HSPT_DTNT_DH">'bieu2 DH cac he'!$B$40:$E$41</definedName>
    <definedName name="DH_LT_VHVL_DH">'bieu2 DH cac he'!$B$19:$E$20</definedName>
    <definedName name="DH_LTCQ_DH">'bieu2 DH cac he'!$B$14:$E$15</definedName>
    <definedName name="DH_NGANH_DTB2" localSheetId="5">'bieu2 ĐH'!$B$157:$M$175</definedName>
    <definedName name="DH_NGANH_DTB2">#REF!</definedName>
    <definedName name="DH_NGANH_DTLT" localSheetId="5">'bieu2 ĐH'!$B$119:$M$137</definedName>
    <definedName name="DH_NGANH_DTLT">#REF!</definedName>
    <definedName name="DH_NGANH_DTTX" localSheetId="5">'bieu2 ĐH'!$B$193:$M$207</definedName>
    <definedName name="DH_NGANH_DTTX">#REF!</definedName>
    <definedName name="DH_NGANH_HCQ" localSheetId="5">'bieu2 ĐH'!$B$12:$M$25</definedName>
    <definedName name="DH_NGANH_HCQ">#REF!</definedName>
    <definedName name="DH_NGANH_HCT" localSheetId="5">'bieu2 ĐH'!$B$46:$M$60</definedName>
    <definedName name="DH_NGANH_HCT">#REF!</definedName>
    <definedName name="DH_NGANH_SDH">'bieu2 SDH'!$A$11:$M$24</definedName>
    <definedName name="DH_NGANH_VHVL" localSheetId="5">'bieu2 ĐH'!$B$81:$M$99</definedName>
    <definedName name="DH_NGANH_VHVL">#REF!</definedName>
    <definedName name="DH_NGHIENCUUSINH_DH">'bieu2 DH cac he'!$B$42:$E$43</definedName>
    <definedName name="DH_NGND_DH">'bieu5.1'!$B$30:$U$31</definedName>
    <definedName name="DH_NGUT_DH">'bieu5.1'!$B$31:$U$32</definedName>
    <definedName name="DH_TC_CQ_DH">'bieu2 DH cac he'!$B$31:$E$32</definedName>
    <definedName name="DH_TC_NGANHAN_DH">'bieu2 DH cac he'!$B$36:$E$37</definedName>
    <definedName name="DH_TC_NGHE_DH">'bieu2 DH cac he'!$B$35:$E$36</definedName>
    <definedName name="DH_TC_VLVH_DH">'bieu2 DH cac he'!$B$32:$E$33</definedName>
    <definedName name="DH_TOTNGHIEP_NGANH_CQ_NT" localSheetId="11">'bieu4a'!$B$89:$L$98</definedName>
    <definedName name="DH_TOTNGHIEP_NGANH_CQ_NT">#REF!</definedName>
    <definedName name="DH_TOTNGHIEP_NGANH_CQ_TN" localSheetId="11">'bieu4a'!$B$54:$L$88</definedName>
    <definedName name="DH_TOTNGHIEP_NGANH_CQ_TN">#REF!</definedName>
    <definedName name="DH_VHVL_DH">'bieu2 DH cac he'!$B$18:$E$19</definedName>
    <definedName name="DT_B2_CQ_DH">'bieu2 do tuoi'!$B$15:$K$16</definedName>
    <definedName name="DT_B2_VLVH_DH">'bieu2 do tuoi'!$B$20:$K$21</definedName>
    <definedName name="DT_CD_CQTT_DH">'bieu2 do tuoi'!$B$24:$K$25</definedName>
    <definedName name="DT_CD_CUTTUYEN_DH">'bieu2 do tuoi'!$B$26:$K$27</definedName>
    <definedName name="DT_CD_LT_VLVH_DH">'bieu2 do tuoi'!$B$29:$K$30</definedName>
    <definedName name="DT_CD_LTCQ_DH">'bieu2 do tuoi'!$B$25:$K$26</definedName>
    <definedName name="DT_CD_VLVH_DH">'bieu2 do tuoi'!$B$28:$K$29</definedName>
    <definedName name="DT_CQTT_DH">'bieu2 do tuoi'!$B$13:$K$14</definedName>
    <definedName name="DT_CU_TUYEN_DH">'bieu2 do tuoi'!$B$16:$K$17</definedName>
    <definedName name="DT_DTTX_DH">'bieu2 do tuoi'!$B$21:$K$22</definedName>
    <definedName name="DT_LT_VLVH_DH">'bieu2 do tuoi'!$B$19:$K$20</definedName>
    <definedName name="DT_LTCQ_DH">'bieu2 do tuoi'!$B$14:$K$15</definedName>
    <definedName name="DT_TC_CQ_DH">'bieu2 do tuoi'!$B$31:$K$32</definedName>
    <definedName name="DT_TC_VLVH_DH">'bieu2 do tuoi'!$B$32:$K$33</definedName>
    <definedName name="DT_TU_XA_DH">'bieu1'!$B$21:$E$22</definedName>
    <definedName name="DT_VLVH_DH">'bieu2 do tuoi'!$B$18:$K$19</definedName>
    <definedName name="DTDD_NT_QLSD_DH">#REF!</definedName>
    <definedName name="DTK_BE_BOI_DH">#REF!</definedName>
    <definedName name="DTK_SAN_VD_DH">#REF!</definedName>
    <definedName name="DTXD_HT_GD_PH_DH">#REF!</definedName>
    <definedName name="DTXD_SPH_DH">#REF!</definedName>
    <definedName name="GV_CO_HUU_DH">'bieu5.1'!$B$18:$U$19</definedName>
    <definedName name="GV_DT_DUOI30_DH">'bieu5.1'!$B$22:$U$23</definedName>
    <definedName name="GV_HD_COTH_DH">'bieu5.1'!$B$19:$U$20</definedName>
    <definedName name="GV_THINH_GIANG_DH">'bieu5.1'!$B$32:$U$33</definedName>
    <definedName name="GV_THU_VIEC_DH">'bieu5.1'!$B$20:$U$21</definedName>
    <definedName name="GV_TREN60_DH">'bieu5.1'!$B$29:$U$30</definedName>
    <definedName name="GV_TU31_35_DH">'bieu5.1'!$B$23:$U$24</definedName>
    <definedName name="GV_TU36_40_DH">'bieu5.1'!$B$24:$U$25</definedName>
    <definedName name="GV_TU41_45_DH">'bieu5.1'!$B$25:$U$26</definedName>
    <definedName name="GV_TU46_50_DH">'bieu5.1'!$B$26:$U$27</definedName>
    <definedName name="GV_TU51_55_DH">'bieu5.1'!$B$27:$U$28</definedName>
    <definedName name="GV_TU56_60_DH">'bieu5.1'!$B$28:$U$29</definedName>
    <definedName name="HSPT_CHUYEN_NK_DH">'bieu1'!$B$39:$E$40</definedName>
    <definedName name="HSPT_DBDH_DH">'bieu1'!$B$38:$E$39</definedName>
    <definedName name="HSPT_DTNT_DH">'bieu1'!$B$40:$E$41</definedName>
    <definedName name="HSPT_HS_CHUYEN_NK_DH">'bieu2 TCCN va HSPT'!$B$123:$H$124</definedName>
    <definedName name="HSPT_HS_DTNT_DH">'bieu2 TCCN va HSPT'!$B$126:$H$127</definedName>
    <definedName name="HSPT_HSDB_DH">'bieu2 TCCN va HSPT'!$B$120:$H$121</definedName>
    <definedName name="LOAIHINH_CHON">'CODE'!$H$2:$H$4</definedName>
    <definedName name="LOAIHINH_LIST">'CODE'!$H$2:$I$4</definedName>
    <definedName name="LT_CQ_DH">'bieu1'!$B$14:$E$15</definedName>
    <definedName name="LT_VHVL_DH">'bieu1'!$B$19:$E$20</definedName>
    <definedName name="NGAN_HAN_DH">'bieu1'!$B$36:$E$37</definedName>
    <definedName name="NGHANH_CD_CHON">'CODE'!$K$1:$K$67</definedName>
    <definedName name="NGHANH_CD_LIST">'CODE'!$K$1:$L$67</definedName>
    <definedName name="NGHANH_DH_CHON" localSheetId="5">'[2]CODE'!$N$1:$N$91</definedName>
    <definedName name="NGHANH_DH_CHON" localSheetId="11">'[3]CODE'!$N$1:$N$91</definedName>
    <definedName name="NGHANH_DH_CHON">'CODE'!$N$1:$N$91</definedName>
    <definedName name="NGHANH_DH_LIST" localSheetId="5">'[2]CODE'!$N$1:$O$91</definedName>
    <definedName name="NGHANH_DH_LIST" localSheetId="11">'[3]CODE'!$N$1:$O$91</definedName>
    <definedName name="NGHANH_DH_LIST">'CODE'!$N$1:$O$91</definedName>
    <definedName name="NGIEN_CUU_SINH_DH">'bieu1'!$B$42:$E$43</definedName>
    <definedName name="NVPV_DH">'bieu5.1'!$B$16:$U$17</definedName>
    <definedName name="PH_NGOAI_NGU_DH">#REF!</definedName>
    <definedName name="PH_NGOAI_NGU_SP_DH">#REF!</definedName>
    <definedName name="PH_NHA_DN_DH">#REF!</definedName>
    <definedName name="PH_NHA_DN_SP_DH">#REF!</definedName>
    <definedName name="PH_NHA_KTX_DH">#REF!</definedName>
    <definedName name="PH_NHA_KTX_SP_DH">#REF!</definedName>
    <definedName name="PH_NHAC_HOA_DH">#REF!</definedName>
    <definedName name="PH_NHAC_HOA_SP_DH">#REF!</definedName>
    <definedName name="PH_PHONG_MT_DH">#REF!</definedName>
    <definedName name="PH_PMT_SP_DH">#REF!</definedName>
    <definedName name="PH_THI_NGHIEM_DH">#REF!</definedName>
    <definedName name="PH_THU_VIEN_TTHL_DH">#REF!</definedName>
    <definedName name="PH_TN_SP_DH">#REF!</definedName>
    <definedName name="PH_TV_TTHL_SP_DH">#REF!</definedName>
    <definedName name="PH_XTT_TH_SP_DH">#REF!</definedName>
    <definedName name="PH_XUONG_TT_TH_DH">#REF!</definedName>
    <definedName name="_xlnm.Print_Area" localSheetId="6">'bieu2 CĐ'!$A$1:$M$33,'bieu2 CĐ'!$A$71:$M$144,'bieu2 CĐ'!$A$36:$M$68</definedName>
    <definedName name="_xlnm.Print_Area" localSheetId="5">'bieu2 ĐH'!$B$1:$P$33,'bieu2 ĐH'!$B$36:$P$68,'bieu2 ĐH'!$B$71:$P$107,'bieu2 ĐH'!$B$109:$P$145,'bieu2 ĐH'!$B$147:$P$215</definedName>
    <definedName name="_xlnm.Print_Area" localSheetId="9">'bieu2 SDH'!$A$1:$O$64</definedName>
    <definedName name="_xlnm.Print_Area" localSheetId="8">'bieu2 SDH Tổng hợp'!$A$1:$O$27,'bieu2 SDH Tổng hợp'!$A$34:$O$61</definedName>
    <definedName name="_xlnm.Print_Area" localSheetId="7">'bieu2 TCCN va HSPT'!$A$1:$M$33,'bieu2 TCCN va HSPT'!$A$35:$M$71,'bieu2 TCCN va HSPT'!$A$73:$M$110,'bieu2 TCCN va HSPT'!$A$112:$M$137</definedName>
    <definedName name="_xlnm.Print_Area" localSheetId="10">'bieu3'!$A$74:$K$108,'bieu3'!$A$38:$K$72,'bieu3'!$A$1:$K$36</definedName>
    <definedName name="_xlnm.Print_Area" localSheetId="11">'bieu4a'!$A$195:$O$220,'bieu4a'!$A$155:$O$193,'bieu4a'!$A$1:$O$40,'bieu4a'!$A$42:$O$151</definedName>
    <definedName name="_xlnm.Print_Area" localSheetId="12">'bieu4b SDH'!$A$38:$M$67,'bieu4b SDH'!$A$1:$M$30</definedName>
    <definedName name="_xlnm.Print_Area" localSheetId="13">'bieu5.1'!$A$1:$U$40</definedName>
    <definedName name="SDH_BSCK_C1_KTT_DH">'bieu2 SDH Tổng hợp'!$B$46:$L$47</definedName>
    <definedName name="SDH_BSCK_C2_KTT_DH">'bieu2 SDH Tổng hợp'!$B$49:$L$50</definedName>
    <definedName name="SDH_BSCK_C2_TT_DH">'bieu2 SDH Tổng hợp'!$B$48:$L$49</definedName>
    <definedName name="SDH_BSNT_BV_DH">'bieu2 SDH Tổng hợp'!$B$50:$L$51</definedName>
    <definedName name="SDH_CH_TT_DH">'bieu2 SDH Tổng hợp'!$B$15:$L$16</definedName>
    <definedName name="SDH_NCS_TT_DH">'bieu2 SDH Tổng hợp'!$B$12:$L$13</definedName>
    <definedName name="SHD_BSCK_C1_TT_DH">'bieu2 SDH Tổng hợp'!$B$45:$L$46</definedName>
    <definedName name="SHD_CH_KTT_DH">'bieu2 SDH Tổng hợp'!$B$16:$L$17</definedName>
    <definedName name="SHD_NCS_KTT_DH">'bieu2 SDH Tổng hợp'!$B$13:$L$14</definedName>
    <definedName name="SVTN_BC_CQ_DH" localSheetId="11">'bieu4a'!$C$13:$L$14</definedName>
    <definedName name="SVTN_BC_CQ_DH">#REF!</definedName>
    <definedName name="TC_NGHE_DH">'bieu1'!$B$35:$E$36</definedName>
    <definedName name="TC_VKVL_DH">'bieu1'!$B$32:$E$33</definedName>
    <definedName name="TCCN_CQ_DH">'bieu1'!$B$31:$E$32</definedName>
    <definedName name="THONG_TIN">'CODE'!$E$1:$F$4</definedName>
    <definedName name="TN_B2_CQ_DH" localSheetId="11">'bieu4a'!$C$19:$L$20</definedName>
    <definedName name="TN_B2_CQ_DH">#REF!</definedName>
    <definedName name="TN_B2_VLVH_DH" localSheetId="11">'bieu4a'!$C$20:$L$21</definedName>
    <definedName name="TN_B2_VLVH_DH">#REF!</definedName>
    <definedName name="TN_BC_VLVH_DH" localSheetId="11">'bieu4a'!$C$14:$L$15</definedName>
    <definedName name="TN_BC_VLVH_DH">#REF!</definedName>
    <definedName name="TN_BSCK_C1_KTT_DH">'bieu4b SDH'!$C$51:$H$52</definedName>
    <definedName name="TN_BSCK_C2_KTT_DH">'bieu4b SDH'!$C$54:$H$55</definedName>
    <definedName name="TN_BSCK_C2_TT_DH">'bieu4b SDH'!$C$53:$H$54</definedName>
    <definedName name="TN_BSNT_BV_DH">'bieu4b SDH'!$C$55:$H$56</definedName>
    <definedName name="TN_BSY_CK_C1_DH">'bieu4b SDH'!$C$50:$H$51</definedName>
    <definedName name="TN_CD_CQ_DH" localSheetId="11">'bieu4a'!$C$132:$L$133</definedName>
    <definedName name="TN_CD_CQ_DH">#REF!</definedName>
    <definedName name="TN_CD_DTLT_CQ_DH" localSheetId="11">'bieu4a'!$C$135:$L$136</definedName>
    <definedName name="TN_CD_DTLT_CQ_DH">#REF!</definedName>
    <definedName name="TN_CD_DTLT_VLVH_DH" localSheetId="11">'bieu4a'!$C$136:$L$137</definedName>
    <definedName name="TN_CD_DTLT_VLVH_DH">#REF!</definedName>
    <definedName name="TN_CD_SVTL_CQ_DH" localSheetId="11">'bieu4a'!$C$138:$L$139</definedName>
    <definedName name="TN_CD_SVTL_CQ_DH">#REF!</definedName>
    <definedName name="TN_CD_SVTL_LT_CQ_DH" localSheetId="11">'bieu4a'!$C$141:$L$142</definedName>
    <definedName name="TN_CD_SVTL_LT_CQ_DH">#REF!</definedName>
    <definedName name="TN_CD_SVTL_LT_VLVH_DH" localSheetId="11">'bieu4a'!$C$142:$L$143</definedName>
    <definedName name="TN_CD_SVTL_LT_VLVH_DH">#REF!</definedName>
    <definedName name="TN_CD_SVTL_VLVH_DH" localSheetId="11">'bieu4a'!$C$139:$L$140</definedName>
    <definedName name="TN_CD_SVTL_VLVH_DH">#REF!</definedName>
    <definedName name="TN_CD_VLVH_DH" localSheetId="11">'bieu4a'!$C$133:$L$134</definedName>
    <definedName name="TN_CD_VLVH_DH">#REF!</definedName>
    <definedName name="TN_DN_CD_NGHE_DH" localSheetId="11">'bieu4a'!$C$209:$L$210</definedName>
    <definedName name="TN_DN_CD_NGHE_DH">#REF!</definedName>
    <definedName name="TN_DN_TC_NGHE_DH" localSheetId="11">'bieu4a'!$C$210:$L$211</definedName>
    <definedName name="TN_DN_TC_NGHE_DH">#REF!</definedName>
    <definedName name="TN_DNNH_DH" localSheetId="11">'bieu4a'!$D$211:$G$212</definedName>
    <definedName name="TN_DNNH_DH">#REF!</definedName>
    <definedName name="TN_DTLT_CQ_DH" localSheetId="11">'bieu4a'!$C$16:$L$17</definedName>
    <definedName name="TN_DTLT_CQ_DH">#REF!</definedName>
    <definedName name="TN_DTLT_VLVH_DH" localSheetId="11">'bieu4a'!$C$17:$L$18</definedName>
    <definedName name="TN_DTLT_VLVH_DH">#REF!</definedName>
    <definedName name="TN_SV_TL_CQ_DH" localSheetId="11">'bieu4a'!$C$23:$L$24</definedName>
    <definedName name="TN_SV_TL_CQ_DH">#REF!</definedName>
    <definedName name="TN_SV_TL_DTLT_CQ_DH" localSheetId="11">'bieu4a'!$C$26:$L$27</definedName>
    <definedName name="TN_SV_TL_DTLT_CQ_DH">#REF!</definedName>
    <definedName name="TN_SV_TL_VLVH_DH" localSheetId="11">'bieu4a'!$C$24:$L$25</definedName>
    <definedName name="TN_SV_TL_VLVH_DH">#REF!</definedName>
    <definedName name="TN_SVTL_B2_CQ_DH" localSheetId="11">'bieu4a'!$C$29:$L$30</definedName>
    <definedName name="TN_SVTL_B2_CQ_DH">#REF!</definedName>
    <definedName name="TN_SVTL_B2_VLVH_DH" localSheetId="11">'bieu4a'!$C$30:$L$31</definedName>
    <definedName name="TN_SVTL_B2_VLVH_DH">#REF!</definedName>
    <definedName name="TN_SVTL_TX_DH" localSheetId="11">'bieu4a'!$C$31:$L$32</definedName>
    <definedName name="TN_SVTL_TX_DH">#REF!</definedName>
    <definedName name="TN_SVTL_VLVH_DH" localSheetId="11">'bieu4a'!$C$27:$L$28</definedName>
    <definedName name="TN_SVTL_VLVH_DH">#REF!</definedName>
    <definedName name="TN_TCCN_CQ_DH" localSheetId="11">'bieu4a'!$C$206:$L$207</definedName>
    <definedName name="TN_TCCN_CQ_DH">#REF!</definedName>
    <definedName name="TN_TCCN_VLVH_DH" localSheetId="11">'bieu4a'!$C$207:$L$208</definedName>
    <definedName name="TN_TCCN_VLVH_DH">#REF!</definedName>
    <definedName name="TN_ThSY_KTT_DH">'bieu4b SDH'!$B$18:$H$19</definedName>
    <definedName name="TN_ThSY_TT_DH">'bieu4b SDH'!$B$17:$H$18</definedName>
    <definedName name="TN_TIENSY_KTT_DH">'bieu4b SDH'!$B$15:$H$16</definedName>
    <definedName name="TN_TIENSY_TT_DH">'bieu4b SDH'!$B$14:$H$15</definedName>
    <definedName name="TN_TU_XA_DH" localSheetId="11">'bieu4a'!$C$21:$L$22</definedName>
    <definedName name="TN_TU_XA_DH">#REF!</definedName>
    <definedName name="TRUONG_CHON">'CODE'!$A$1:$A$294</definedName>
    <definedName name="TRUONG_LIST">'CODE'!$A$1:$B$294</definedName>
    <definedName name="TUYEN_HCQ">'bieu1'!$B$12:$E$13</definedName>
    <definedName name="VH_VL_DH">'bieu1'!$B$17:$E$18</definedName>
    <definedName name="VHVL_DH">'bieu1'!$B$18:$E$19</definedName>
  </definedNames>
  <calcPr fullCalcOnLoad="1"/>
</workbook>
</file>

<file path=xl/sharedStrings.xml><?xml version="1.0" encoding="utf-8"?>
<sst xmlns="http://schemas.openxmlformats.org/spreadsheetml/2006/main" count="2504" uniqueCount="1039">
  <si>
    <t xml:space="preserve"> </t>
  </si>
  <si>
    <t>A</t>
  </si>
  <si>
    <t>Ghi chó</t>
  </si>
  <si>
    <t>thø 1</t>
  </si>
  <si>
    <t>Cao</t>
  </si>
  <si>
    <t>x</t>
  </si>
  <si>
    <t>ha</t>
  </si>
  <si>
    <t>Giáo</t>
  </si>
  <si>
    <t>sư</t>
  </si>
  <si>
    <t>Phó</t>
  </si>
  <si>
    <t>giáo</t>
  </si>
  <si>
    <t>sĩ</t>
  </si>
  <si>
    <t>Thạc</t>
  </si>
  <si>
    <t>đẳng</t>
  </si>
  <si>
    <t>Nữ</t>
  </si>
  <si>
    <t>TSKH</t>
  </si>
  <si>
    <t>và Tiến</t>
  </si>
  <si>
    <t>Chuyên</t>
  </si>
  <si>
    <t>khoa Y</t>
  </si>
  <si>
    <t>cấp I, II</t>
  </si>
  <si>
    <t>Chia theo trình độ đào tạo</t>
  </si>
  <si>
    <t>CK</t>
  </si>
  <si>
    <t>Đại</t>
  </si>
  <si>
    <t>Y</t>
  </si>
  <si>
    <t>học</t>
  </si>
  <si>
    <t xml:space="preserve">Chia ra:  </t>
  </si>
  <si>
    <t>Ghi chú</t>
  </si>
  <si>
    <t>Học sinh phổ thông chuyên, năng khiếu</t>
  </si>
  <si>
    <t>Học sinh phổ thông dân tộc nội trú</t>
  </si>
  <si>
    <t>Lớp 10</t>
  </si>
  <si>
    <t>Lớp 11</t>
  </si>
  <si>
    <t>Lớp 12</t>
  </si>
  <si>
    <t>I- Học sinh dự bị</t>
  </si>
  <si>
    <t>Tổng số</t>
  </si>
  <si>
    <t>II- Học sinh PT chuyên, năng khiếu</t>
  </si>
  <si>
    <t>III- Học sinh PT dân tộc nội trú</t>
  </si>
  <si>
    <t>Sau đại học</t>
  </si>
  <si>
    <t>Vừa làm vừa học</t>
  </si>
  <si>
    <t xml:space="preserve">học </t>
  </si>
  <si>
    <t xml:space="preserve">                </t>
  </si>
  <si>
    <t>cấp I và II</t>
  </si>
  <si>
    <t>25+</t>
  </si>
  <si>
    <t>Chia theo độ tuổi</t>
  </si>
  <si>
    <t>Dân tộc ít người</t>
  </si>
  <si>
    <t>(kể cả số</t>
  </si>
  <si>
    <t>bảo vệ LV)</t>
  </si>
  <si>
    <t xml:space="preserve">Tổng số </t>
  </si>
  <si>
    <t>Sè học viên tốt nghiệp</t>
  </si>
  <si>
    <t>Khác</t>
  </si>
  <si>
    <t>tất cả các hệ</t>
  </si>
  <si>
    <t>chia theo tuổi</t>
  </si>
  <si>
    <t>Cao Đẳng</t>
  </si>
  <si>
    <t>Đào tạo liên thông</t>
  </si>
  <si>
    <t>Cao đẳng</t>
  </si>
  <si>
    <t>Hệ cử tuyển</t>
  </si>
  <si>
    <t>Chuyên khoa Y</t>
  </si>
  <si>
    <t>Nghiên cứu sinh, cao học</t>
  </si>
  <si>
    <t>Nghiên cứu sinh</t>
  </si>
  <si>
    <t>Cao học</t>
  </si>
  <si>
    <t>sinh viên người nước ngoài đang học</t>
  </si>
  <si>
    <t xml:space="preserve">Đại học </t>
  </si>
  <si>
    <t>Nghiên cứu sinh, Cao học</t>
  </si>
  <si>
    <t xml:space="preserve">Số sinh viên tốt nghiệp </t>
  </si>
  <si>
    <t xml:space="preserve">số sinh viên tốt nghiệp </t>
  </si>
  <si>
    <t xml:space="preserve">A.Số sinh viên tốt nghiệp </t>
  </si>
  <si>
    <t>Số sinh viên tốt nghiệp chính quy chia theo ngành đào tạo</t>
  </si>
  <si>
    <t xml:space="preserve">số học sinh tốt nghiệp </t>
  </si>
  <si>
    <t>Trung cấp chuyên nghiệp, dạy nghề</t>
  </si>
  <si>
    <t>Số học viên tốt nghiệp</t>
  </si>
  <si>
    <t>Sau Đại Học</t>
  </si>
  <si>
    <t>Số cán bộ, giảng viên, nhân viên</t>
  </si>
  <si>
    <t>Thời gian nhận báo cáo:  ngày 31 tháng 12  hàng năm</t>
  </si>
  <si>
    <t xml:space="preserve"> Vụ Kế hoạch - Tài chính,  số 49 Đại Cồ Việt, Hà Nội</t>
  </si>
  <si>
    <t>Bộ Giáo Dục Và Đào Tạo</t>
  </si>
  <si>
    <t>Biểu số: 01- ĐH</t>
  </si>
  <si>
    <t>Ban hành theo thông tư</t>
  </si>
  <si>
    <t>số 39/2011/TT-BGDĐT ngày 15/9/2011 và</t>
  </si>
  <si>
    <t xml:space="preserve"> TT 41/TT-BGDĐTngày 22/9/2011 của Bộ trưởng</t>
  </si>
  <si>
    <t>Đơn vị báo cáo</t>
  </si>
  <si>
    <t>Ngày nhận báo cáo:  31/12</t>
  </si>
  <si>
    <t>Tổng số HS,SV đã tuyển vào trường</t>
  </si>
  <si>
    <t>Trong đã</t>
  </si>
  <si>
    <t>Trong đó</t>
  </si>
  <si>
    <t>I - Đại học</t>
  </si>
  <si>
    <t xml:space="preserve">1. Hệ chính quy </t>
  </si>
  <si>
    <t>Chia ra:  - Chính quy tập trung</t>
  </si>
  <si>
    <t>- Liên thông chính quy</t>
  </si>
  <si>
    <t>- Bằng 2 chính quy</t>
  </si>
  <si>
    <t>2. Cử tuyển</t>
  </si>
  <si>
    <t>3. Vừa làm vừa học</t>
  </si>
  <si>
    <t>Chia ra:  - Vừa làm vừa học</t>
  </si>
  <si>
    <t>- Liên thông VLVH</t>
  </si>
  <si>
    <t>- Bằng 2 VLVH</t>
  </si>
  <si>
    <t>4. Đào tạo từ xa</t>
  </si>
  <si>
    <t>II- Cao Đẳng</t>
  </si>
  <si>
    <t>III-Trung cấp chuyên nghiệp</t>
  </si>
  <si>
    <t>2. Vừa làm vừa học</t>
  </si>
  <si>
    <t>IV-  Dạy nghề</t>
  </si>
  <si>
    <t>1. Cao đẳng nghề</t>
  </si>
  <si>
    <t>2. Trung cấp nghề</t>
  </si>
  <si>
    <t>3. Ngắn hạn (dưới 12 tháng)</t>
  </si>
  <si>
    <t>V - Học sinh phổ thông</t>
  </si>
  <si>
    <t>1. Học sinh dự bị đại học</t>
  </si>
  <si>
    <t>2. HS phổ thông chuyên, năng khiếu</t>
  </si>
  <si>
    <t>3. HS phổ thông dân tộc nội trú</t>
  </si>
  <si>
    <t>VI -Sau đại học</t>
  </si>
  <si>
    <t>1. Nghiên cứu sinh</t>
  </si>
  <si>
    <t>2. Cao học</t>
  </si>
  <si>
    <t xml:space="preserve">VII. Bác sĩ chuyên khoa </t>
  </si>
  <si>
    <t>1. Bác sĩ chuyên khoa cấp I</t>
  </si>
  <si>
    <t>2. Bác sĩ chuyên khoa cấp II</t>
  </si>
  <si>
    <t>3. Bác sĩ nội trú bệnh viện</t>
  </si>
  <si>
    <t>Người lập biểu</t>
  </si>
  <si>
    <t>Ký tên</t>
  </si>
  <si>
    <t xml:space="preserve">Ngày........ tháng........năm </t>
  </si>
  <si>
    <t>Hiệu trưởng</t>
  </si>
  <si>
    <t>Ký tên và đóng dấu</t>
  </si>
  <si>
    <t>Họ và tên..............................</t>
  </si>
  <si>
    <t>Biêu số: 02- ĐH</t>
  </si>
  <si>
    <t>Số sinh viên, học sinh đang học</t>
  </si>
  <si>
    <t>Tổng số SV, HS đang học</t>
  </si>
  <si>
    <t>Biểu số: 02A- ĐH</t>
  </si>
  <si>
    <t>Biểu số: 02.1- ĐH</t>
  </si>
  <si>
    <t>Sinh viên đang học chia theo ngành đào tạo</t>
  </si>
  <si>
    <t>Hệ chính quy</t>
  </si>
  <si>
    <t>Mã</t>
  </si>
  <si>
    <t>số (1)</t>
  </si>
  <si>
    <t>sinh viên</t>
  </si>
  <si>
    <t>T.số</t>
  </si>
  <si>
    <t>Tr.đó: Nữ</t>
  </si>
  <si>
    <t>Tổng số sinh viên chia theo năm đào tạo</t>
  </si>
  <si>
    <t xml:space="preserve">Năm </t>
  </si>
  <si>
    <t>thứ 1</t>
  </si>
  <si>
    <t>thứ 2</t>
  </si>
  <si>
    <t>thứ 3</t>
  </si>
  <si>
    <t>thứ 4</t>
  </si>
  <si>
    <t>thứ 5</t>
  </si>
  <si>
    <t>thứ 6</t>
  </si>
  <si>
    <t>Phân theo ngành đào tạo</t>
  </si>
  <si>
    <t>(1) Ghi theo tên tuyển sinh và mã  số</t>
  </si>
  <si>
    <t>ngành (theo TT số 14/2010/TT-BGDĐT</t>
  </si>
  <si>
    <t>ngày 27/4/2010)</t>
  </si>
  <si>
    <t>* Tổng số: kể cả đào tạo tại trường,</t>
  </si>
  <si>
    <t>liên kết đào tạo với nơi khác nhưng</t>
  </si>
  <si>
    <t>trường cấp bằng, đào tạo theo địa chỉ</t>
  </si>
  <si>
    <t>Trường SP có đào tạo giáo viên</t>
  </si>
  <si>
    <t>phòng chống HIV</t>
  </si>
  <si>
    <t>Biểu số: 02.2-ĐH</t>
  </si>
  <si>
    <t>Biểu số: 02.3-ĐH</t>
  </si>
  <si>
    <t>I-Đào tạo tại trường</t>
  </si>
  <si>
    <t>Phân theo ngành đào tạo:</t>
  </si>
  <si>
    <t>II-Liên kết đào tạo</t>
  </si>
  <si>
    <t>Tổng số kể cả đào tạo tại trường</t>
  </si>
  <si>
    <t>liên kết đào tạo tại nơi khác nhưng</t>
  </si>
  <si>
    <t>nhưng trường cấp bằng, ghi số liệu</t>
  </si>
  <si>
    <t>Biểu số: 02.4-ĐH</t>
  </si>
  <si>
    <t>Biểu số: 02.5-ĐH</t>
  </si>
  <si>
    <t>Đào tạo bằng 2</t>
  </si>
  <si>
    <t>Đào tạo từ xa</t>
  </si>
  <si>
    <t>Không ghi số liệu vào ô đánh dấu x</t>
  </si>
  <si>
    <t>Biểu số: 02.1- CĐ</t>
  </si>
  <si>
    <t>Đơn vị báo cáo:</t>
  </si>
  <si>
    <t>Hệ chính qui</t>
  </si>
  <si>
    <t>*Trường SP có đào tạo giáo viên</t>
  </si>
  <si>
    <t>Biểu số: 02.2-CĐ</t>
  </si>
  <si>
    <t>Biểu số: 02.3-CĐ</t>
  </si>
  <si>
    <t>trường cấp bằng ghi số liệu</t>
  </si>
  <si>
    <t>Biểu số: 02.4-CĐ</t>
  </si>
  <si>
    <t>Biểu số: 02.1- TCCN</t>
  </si>
  <si>
    <t>Học sinh đang học chia theo ngành đào tạo</t>
  </si>
  <si>
    <t>Trung cấp chuyên nghiệp</t>
  </si>
  <si>
    <t>ngành theo (Thông tư số 34/2011/TT-BGDĐT</t>
  </si>
  <si>
    <t>ngày 11/8/2011)</t>
  </si>
  <si>
    <t>Biẻu số: 02.2-TCCN</t>
  </si>
  <si>
    <t>Hệ vừa học vừa làm</t>
  </si>
  <si>
    <t>trường cấp bằng</t>
  </si>
  <si>
    <t>Biểu số: 02.3- DN</t>
  </si>
  <si>
    <t>Dạy nghề</t>
  </si>
  <si>
    <t>I- Trung cấp chuyên nghiệp</t>
  </si>
  <si>
    <t>II-Dạy nghề ngắn hạn (dứoi 12 tháng)</t>
  </si>
  <si>
    <t>Biểu số: 02.4- HSPT</t>
  </si>
  <si>
    <t>Học sinh đang học chia theo năm</t>
  </si>
  <si>
    <t>học sinh</t>
  </si>
  <si>
    <t>Tr.đó:Nữ</t>
  </si>
  <si>
    <t>Tổng số học sinh chia theo năm học</t>
  </si>
  <si>
    <t>Biểu số: 02.8-SĐH</t>
  </si>
  <si>
    <t>Học viên đang học sau đại học</t>
  </si>
  <si>
    <t>Tổng số học viên</t>
  </si>
  <si>
    <t>Tr.đó</t>
  </si>
  <si>
    <t>Tổng số học viên chia theo năm đào tạo</t>
  </si>
  <si>
    <t>Năm</t>
  </si>
  <si>
    <t>thứ2</t>
  </si>
  <si>
    <t>thứ 7</t>
  </si>
  <si>
    <t>I- Nghiên cứu sinh</t>
  </si>
  <si>
    <t>Chia ra: Tập trung</t>
  </si>
  <si>
    <t>Không tập trung</t>
  </si>
  <si>
    <t>II- Cao học</t>
  </si>
  <si>
    <t>Biểu số: 02.9-CKY</t>
  </si>
  <si>
    <t xml:space="preserve">Học viên đang học sau đại học </t>
  </si>
  <si>
    <t>I- Bác sĩ CK cấp I</t>
  </si>
  <si>
    <t>II- Bác sĩ CK cấp II</t>
  </si>
  <si>
    <t>III- Bác sĩ nội trú  bệnh viện</t>
  </si>
  <si>
    <t>Biểu số: 02.8.1-SĐH</t>
  </si>
  <si>
    <t>viên</t>
  </si>
  <si>
    <t>Tổng số chia theo năm đào tạo</t>
  </si>
  <si>
    <t xml:space="preserve">(1) Ghi theo tên </t>
  </si>
  <si>
    <t>tuyển sinh và mã sô</t>
  </si>
  <si>
    <t>chuyên ngành theo Thông tư</t>
  </si>
  <si>
    <t>số 04/2012/TT-BGDĐT</t>
  </si>
  <si>
    <t>ngày 15/2/2012)</t>
  </si>
  <si>
    <t>Biểu số: 02.8.2-SĐH</t>
  </si>
  <si>
    <t>Biểu số: 03.1- ĐH</t>
  </si>
  <si>
    <r>
      <t xml:space="preserve">I - Sinh viên nước </t>
    </r>
    <r>
      <rPr>
        <b/>
        <sz val="8"/>
        <rFont val="Times New Roman"/>
        <family val="1"/>
      </rPr>
      <t>(2)</t>
    </r>
  </si>
  <si>
    <t>(2) Ghi rõ tên nước có sinh viên người</t>
  </si>
  <si>
    <t>nước ngoài đang học</t>
  </si>
  <si>
    <t>Sinh viên người nước ngoài đang học</t>
  </si>
  <si>
    <t>Biểu số: 03.2- SĐH</t>
  </si>
  <si>
    <t>học viên</t>
  </si>
  <si>
    <t xml:space="preserve">(1) Ghi theo tên tuyển sinh và </t>
  </si>
  <si>
    <t xml:space="preserve">mã số chuyên ngành </t>
  </si>
  <si>
    <t>(theo Thông tư số 04/2012/TT-BGDĐT</t>
  </si>
  <si>
    <t>Biểu số: 03.3- CĐ</t>
  </si>
  <si>
    <t>(2) Ghi rõ tên nước mà sinh viên người</t>
  </si>
  <si>
    <t>nứoc ngoàii đang học</t>
  </si>
  <si>
    <t>Biểu số: 04.1-ĐH</t>
  </si>
  <si>
    <t>A. Số lượng sinh viên tốt nghiệp</t>
  </si>
  <si>
    <t>Số</t>
  </si>
  <si>
    <t>Sinh viên</t>
  </si>
  <si>
    <t>dự thi</t>
  </si>
  <si>
    <t xml:space="preserve">Tổng </t>
  </si>
  <si>
    <t>sô</t>
  </si>
  <si>
    <t>Tổng sô</t>
  </si>
  <si>
    <t>Phân loại tốt nghiệp</t>
  </si>
  <si>
    <t>Loại</t>
  </si>
  <si>
    <t>Xuất sắc</t>
  </si>
  <si>
    <t>Giỏi</t>
  </si>
  <si>
    <t>Khá</t>
  </si>
  <si>
    <t>Trung bình</t>
  </si>
  <si>
    <t>khá</t>
  </si>
  <si>
    <t xml:space="preserve">Trung </t>
  </si>
  <si>
    <t>bình</t>
  </si>
  <si>
    <t>I-Tốt nghiệp năm báo cáo: T.Số</t>
  </si>
  <si>
    <t>3. Đào tạo liên thông</t>
  </si>
  <si>
    <t>Hình thức chinh quy</t>
  </si>
  <si>
    <t>Hình thức vừa làm vừa học</t>
  </si>
  <si>
    <t>4. Bằng  2</t>
  </si>
  <si>
    <t>5. Từ xa</t>
  </si>
  <si>
    <t>II- SV năm trứoc về thi lại: T.Số</t>
  </si>
  <si>
    <t>Số sinh viên dự thi bao gồm cả</t>
  </si>
  <si>
    <t>số SV làm luân văn tốt nghiệp</t>
  </si>
  <si>
    <t>Số SV tốt nghiệp kể cả đào tạo</t>
  </si>
  <si>
    <t>tại trường liên kết với nơi khác</t>
  </si>
  <si>
    <t>nhưng trường cấp bằng</t>
  </si>
  <si>
    <t>đào tạo theo địa chỉ</t>
  </si>
  <si>
    <t>Biểu số: 04.1,1-ĐH</t>
  </si>
  <si>
    <t>B. Sinh viên tốt nghiệp Hệ chính quy chia theo ngành đào tạo</t>
  </si>
  <si>
    <t>số</t>
  </si>
  <si>
    <t>Sinh viên tốt nghiệp</t>
  </si>
  <si>
    <t>Sinh viên tốt nghiệp hệ chính qui</t>
  </si>
  <si>
    <t>(1) Ghi theo tên tuyển sinh và mã số</t>
  </si>
  <si>
    <t>Biểu số: 04.2-CĐ</t>
  </si>
  <si>
    <t>Tổng</t>
  </si>
  <si>
    <t>số SV làm luận văn tốt nghiệp</t>
  </si>
  <si>
    <t>Biểu số: 04.2.1-ĐH</t>
  </si>
  <si>
    <t>Biểu số: 04.3-TCCN, DN</t>
  </si>
  <si>
    <t>I-Trung cấp chuyên nghiệp</t>
  </si>
  <si>
    <t>II- Dạy nghề</t>
  </si>
  <si>
    <t>III- Dạy nghề ngắn hạn (dưới 12 tháng)</t>
  </si>
  <si>
    <t>(cấp chứng chỉ)</t>
  </si>
  <si>
    <t>Số học sinh tốt nghiệp kể cả đào tạo</t>
  </si>
  <si>
    <t>Biểu số: 04.4-SĐH</t>
  </si>
  <si>
    <t xml:space="preserve">được </t>
  </si>
  <si>
    <t>bảo vệ</t>
  </si>
  <si>
    <t xml:space="preserve">Loại </t>
  </si>
  <si>
    <t xml:space="preserve">xuất </t>
  </si>
  <si>
    <t>sắc</t>
  </si>
  <si>
    <t>tốt</t>
  </si>
  <si>
    <t xml:space="preserve">1. Tiến sĩ : Tổng số </t>
  </si>
  <si>
    <t>Chia ra:   Tập trung</t>
  </si>
  <si>
    <t xml:space="preserve">                 Không tập trung</t>
  </si>
  <si>
    <t>2. Thạc sĩ: Tổng số</t>
  </si>
  <si>
    <t>Biểu số: 04.5-CKY</t>
  </si>
  <si>
    <t>1. Bác sĩ CK cấp I : Tổng số</t>
  </si>
  <si>
    <t>2. Bác sĩ CK cấp II : Tổng số</t>
  </si>
  <si>
    <t>3. Bác sĩ nội trú bệnh viện : Tổng số</t>
  </si>
  <si>
    <t>Biểu số: 05.1- ĐHCĐ</t>
  </si>
  <si>
    <t>Tổng số: (I+II)</t>
  </si>
  <si>
    <t>I- Cán bộ nhân viên:</t>
  </si>
  <si>
    <t>1- Cán bộ quản lý</t>
  </si>
  <si>
    <t>Trong đó: Kiêm nhiệm giảng dạy</t>
  </si>
  <si>
    <t>2- Cán bộ hành chính, nghiệp vụ, phục vụ (không bao gồm giảng viên )</t>
  </si>
  <si>
    <t>3- Nhân viên phục vụ</t>
  </si>
  <si>
    <t>II- Giảng viên</t>
  </si>
  <si>
    <t>1. Cơ hữu</t>
  </si>
  <si>
    <t>2. Hợp đồng có thời hạn</t>
  </si>
  <si>
    <t>3. Thử việc</t>
  </si>
  <si>
    <t>Giảng viên chia theo độ tuổi:</t>
  </si>
  <si>
    <t>Dưới 30 tuổi</t>
  </si>
  <si>
    <t>Từ 36 đến 40</t>
  </si>
  <si>
    <t>Từ 41 đến 45</t>
  </si>
  <si>
    <t>Từ 46 đến 50</t>
  </si>
  <si>
    <t>Từ 56 đến 60</t>
  </si>
  <si>
    <t>Trên 60 tuổi</t>
  </si>
  <si>
    <t>Danh hiệu : Nhà giáo nhân dân</t>
  </si>
  <si>
    <t xml:space="preserve">                   - Nhà giáo ưu tú</t>
  </si>
  <si>
    <t>III-Giảng viên thỉnh giảng</t>
  </si>
  <si>
    <t>Đại học Quốc gia Hà Nội</t>
  </si>
  <si>
    <t>Tr.ĐH Công nghệ</t>
  </si>
  <si>
    <t>Tr.ĐH Ngoại ngữ</t>
  </si>
  <si>
    <t>Tr.ĐH Kinh tế</t>
  </si>
  <si>
    <t>Tr.ĐH Giáo dục</t>
  </si>
  <si>
    <t>Khoa Luật</t>
  </si>
  <si>
    <t>Khoa Quốc tế</t>
  </si>
  <si>
    <t>Tr.ĐH Khoa học và công nghệ Hà Nội</t>
  </si>
  <si>
    <t>Tr.ĐH Bách khoa Hà Nội</t>
  </si>
  <si>
    <t>Tr.ĐH Công đoàn</t>
  </si>
  <si>
    <t>Tr.ĐH Công nghiệp Hà Nội</t>
  </si>
  <si>
    <t>Tr.ĐH Điện lực</t>
  </si>
  <si>
    <t>Tr.ĐH Giao thông vận tải</t>
  </si>
  <si>
    <t>Tr.ĐH Hà Nội</t>
  </si>
  <si>
    <t>Tr.ĐH Kinh tế quốc dân</t>
  </si>
  <si>
    <t>Tr.ĐH Kiến trúc Hà Nội</t>
  </si>
  <si>
    <t>Tr.ĐH Lao động - Xã hội</t>
  </si>
  <si>
    <t>Tr.ĐH Luật Hà Nội</t>
  </si>
  <si>
    <t>Tr.ĐH Mỹ thuật Việt Nam</t>
  </si>
  <si>
    <t>Tr.ĐH Ngoại thương</t>
  </si>
  <si>
    <t>Tr.ĐH Sư phạm Hà Nội</t>
  </si>
  <si>
    <t>Tr.ĐH Y Hà Nội</t>
  </si>
  <si>
    <t>Học viện Hành chính Quốc gia</t>
  </si>
  <si>
    <t>Học viện Ngân hàng</t>
  </si>
  <si>
    <t>Học viện Ngoại giao</t>
  </si>
  <si>
    <t>Học viện Quản lý giáo dục</t>
  </si>
  <si>
    <t>Học viện Tài chính</t>
  </si>
  <si>
    <t>Tr.ĐH Công nghiệp Việt - Hung</t>
  </si>
  <si>
    <t>Tr.ĐH Lâm nghiệp</t>
  </si>
  <si>
    <t>Tr.ĐH Nội vụ Hà Nội</t>
  </si>
  <si>
    <t>Tr.ĐH Dầu khí Việt Nam</t>
  </si>
  <si>
    <t>Học viện Chính sách và Phát triển</t>
  </si>
  <si>
    <t>Tr.ĐH Thể dục thể thao Bắc Ninh</t>
  </si>
  <si>
    <t>Tr.ĐH Công nghiệp Quảng Ninh</t>
  </si>
  <si>
    <t>Tr.ĐH Hải Phòng</t>
  </si>
  <si>
    <t>Tr.ĐH Y Thái Bình</t>
  </si>
  <si>
    <t>Tr.ĐH Hoa Lư</t>
  </si>
  <si>
    <t>Đại học Thái Nguyên</t>
  </si>
  <si>
    <t>Tr.ĐH Sư phạm</t>
  </si>
  <si>
    <t>Tr.ĐH Khoa học</t>
  </si>
  <si>
    <t>Khoa Ngoại ngữ</t>
  </si>
  <si>
    <t>Tr.ĐH Công nghiệp Việt Trì</t>
  </si>
  <si>
    <t>Tr.ĐH Hùng Vương</t>
  </si>
  <si>
    <t>Tr.ĐH Tây Bắc</t>
  </si>
  <si>
    <t>Tr.ĐH Vinh</t>
  </si>
  <si>
    <t>Tr.ĐH Y khoa Vinh</t>
  </si>
  <si>
    <t>Tr.ĐH Hà Tĩnh</t>
  </si>
  <si>
    <t>Tr.ĐH Quảng Bình</t>
  </si>
  <si>
    <t>Đại học Huế</t>
  </si>
  <si>
    <t xml:space="preserve">Tr.ĐH Nghệ thuật </t>
  </si>
  <si>
    <t>Tr.ĐH Nông lâm</t>
  </si>
  <si>
    <t>Khoa Du lịch</t>
  </si>
  <si>
    <t>Học viện Âm nhạc Huế</t>
  </si>
  <si>
    <t>Đại học Đà Nẵng</t>
  </si>
  <si>
    <t>Tr.ĐH Thể dục thể thao Đà Nẵng</t>
  </si>
  <si>
    <t>Tr.ĐH Quảng Nam</t>
  </si>
  <si>
    <t>Tr.ĐH Phạm Văn Đồng</t>
  </si>
  <si>
    <t>Tr.ĐH Quy Nhơn</t>
  </si>
  <si>
    <t>Tr.ĐH Phú Yên</t>
  </si>
  <si>
    <t>Tr.ĐH Xây dựng miền Trung</t>
  </si>
  <si>
    <t>Tây Nguyên</t>
  </si>
  <si>
    <t>Tr.ĐH Tây Nguyên</t>
  </si>
  <si>
    <t>Tr.ĐH Đà Lạt</t>
  </si>
  <si>
    <t>Tr.ĐH Thủ Dầu Một</t>
  </si>
  <si>
    <t>Tr.ĐH Khoa học XH và Nhân văn</t>
  </si>
  <si>
    <t>Khoa Y</t>
  </si>
  <si>
    <t>Tr.ĐH Giao thông vận tải TP HCM</t>
  </si>
  <si>
    <t>Tr.ĐH Tôn Đức Thắng</t>
  </si>
  <si>
    <t>Tr.ĐH Y khoa Phạm Ngọc Thạch</t>
  </si>
  <si>
    <t>Học viện Hàng không Việt Nam</t>
  </si>
  <si>
    <t>Tr.ĐH Việt Đức</t>
  </si>
  <si>
    <t>Tr.ĐH Tiền Giang</t>
  </si>
  <si>
    <t>Tr.ĐH Trà Vinh</t>
  </si>
  <si>
    <t>Tr.ĐH Xây dựng miền Tây</t>
  </si>
  <si>
    <t>Tr.ĐH Đồng Tháp</t>
  </si>
  <si>
    <t>Tr.ĐH Cần Thơ</t>
  </si>
  <si>
    <t>Tr.ĐH Bạc Liêu</t>
  </si>
  <si>
    <t>Cấu hình</t>
  </si>
  <si>
    <t>ma_truong</t>
  </si>
  <si>
    <t>CL</t>
  </si>
  <si>
    <r>
      <t>Đơn vị báo cáo:</t>
    </r>
  </si>
  <si>
    <t>Địa chỉ:</t>
  </si>
  <si>
    <t>Cơ quan chủ quản :</t>
  </si>
  <si>
    <t>Loại hình trường</t>
  </si>
  <si>
    <t>Công Lập</t>
  </si>
  <si>
    <t>Dân lập</t>
  </si>
  <si>
    <t>Tư thục</t>
  </si>
  <si>
    <t>CapHoc</t>
  </si>
  <si>
    <t>Từ 31 đến 35</t>
  </si>
  <si>
    <t>Từ 51 đến 55</t>
  </si>
  <si>
    <r>
      <t xml:space="preserve">Loại hình trường: </t>
    </r>
    <r>
      <rPr>
        <sz val="10"/>
        <rFont val="Times New Roman"/>
        <family val="1"/>
      </rPr>
      <t>công lập</t>
    </r>
    <r>
      <rPr>
        <sz val="11"/>
        <rFont val="Times New Roman"/>
        <family val="1"/>
      </rPr>
      <t xml:space="preserve">                  </t>
    </r>
    <r>
      <rPr>
        <sz val="10"/>
        <rFont val="Times New Roman"/>
        <family val="1"/>
      </rPr>
      <t>Dân lập                 Tư thục</t>
    </r>
  </si>
  <si>
    <t xml:space="preserve">(1) Ghi theo tên tuyển sinh và mã  </t>
  </si>
  <si>
    <t xml:space="preserve">số ngành (theo TT số </t>
  </si>
  <si>
    <t xml:space="preserve">14/2010/TT-BGDĐT </t>
  </si>
  <si>
    <t>Khoa học giáo dục và đào tạo giáo viên</t>
  </si>
  <si>
    <t xml:space="preserve">Đào tạo giáo viên    </t>
  </si>
  <si>
    <t>Nghệ thuật</t>
  </si>
  <si>
    <t xml:space="preserve">Mỹ thuật     </t>
  </si>
  <si>
    <t>Nghệ thuật trình diễn</t>
  </si>
  <si>
    <t>Nghệ thuật nghe nhìn</t>
  </si>
  <si>
    <t>Mỹ thuật ứng dụng</t>
  </si>
  <si>
    <t>Nhân văn</t>
  </si>
  <si>
    <t>Ngôn ngữ và văn hoá Việt Nam</t>
  </si>
  <si>
    <t>Ngôn ngữ và văn hoá nước ngoài</t>
  </si>
  <si>
    <t>Nhân văn khác</t>
  </si>
  <si>
    <t>Báo chí và thông tin</t>
  </si>
  <si>
    <t>Báo chí và truyền thông</t>
  </si>
  <si>
    <t>Thông tin -Thư viện</t>
  </si>
  <si>
    <t xml:space="preserve">Văn thư - Lưu trữ - Bảo tàng </t>
  </si>
  <si>
    <t>Xuất bản - Phát hành</t>
  </si>
  <si>
    <t>Kinh doanh và quản lý</t>
  </si>
  <si>
    <t>Kinh doanh</t>
  </si>
  <si>
    <t>Tài chính – Ngân hàng – Bảo hiểm</t>
  </si>
  <si>
    <t>Kế toán – Kiểm toán</t>
  </si>
  <si>
    <t>Quản trị – Quản lý</t>
  </si>
  <si>
    <t>Pháp luật</t>
  </si>
  <si>
    <t>Dịch vụ pháp lý</t>
  </si>
  <si>
    <t>Khoa học sự sống</t>
  </si>
  <si>
    <t>Sinh học ứng dụng</t>
  </si>
  <si>
    <t>Khoa học tự nhiên</t>
  </si>
  <si>
    <t>Khoa học trái đất</t>
  </si>
  <si>
    <t>Toán và thống kê</t>
  </si>
  <si>
    <t>Thống kê</t>
  </si>
  <si>
    <t>Máy tính và công nghệ thông tin</t>
  </si>
  <si>
    <t>Máy tính</t>
  </si>
  <si>
    <t>Công nghệ thông tin</t>
  </si>
  <si>
    <t>Công nghệ kỹ thuật</t>
  </si>
  <si>
    <t>Công nghệ kỹ thuật kiến trúc và công trình xây dựng</t>
  </si>
  <si>
    <t>Công nghệ kỹ thuật điện, điện tử và viễn thông</t>
  </si>
  <si>
    <t>Công nghệ hoá học, vật liệu, luyện kim và môi trường</t>
  </si>
  <si>
    <t>Công nghệ sản xuất</t>
  </si>
  <si>
    <t>Quản lý công nghiệp</t>
  </si>
  <si>
    <t>Công nghệ kỹ thuật địa chất, địa vật lý và trắc địa</t>
  </si>
  <si>
    <t>Công nghệ kỹ thuật mỏ</t>
  </si>
  <si>
    <t>Sản xuất và chế biến</t>
  </si>
  <si>
    <t>Chế biến lương thực, thực phẩm và đồ uống</t>
  </si>
  <si>
    <t>Sản xuất, chế biến sợi, vải, giày, da</t>
  </si>
  <si>
    <t>Sản xuất, chế biến khác</t>
  </si>
  <si>
    <t>Kiến trúc và xây dựng</t>
  </si>
  <si>
    <t>Quản lý xây dựng</t>
  </si>
  <si>
    <t>Nông, lâm nghiệp và thuỷ sản</t>
  </si>
  <si>
    <t>Nông nghiệp</t>
  </si>
  <si>
    <t>Lâm nghiệp</t>
  </si>
  <si>
    <t>Thuỷ sản</t>
  </si>
  <si>
    <t>Thú y</t>
  </si>
  <si>
    <t>Dịch vụ thú y</t>
  </si>
  <si>
    <t>Sức khoẻ</t>
  </si>
  <si>
    <t>Dịch vụ y tế</t>
  </si>
  <si>
    <t>Điều dưỡng, hộ sinh</t>
  </si>
  <si>
    <t>Răng - Hàm - Mặt</t>
  </si>
  <si>
    <t>Dịch vụ xã hội</t>
  </si>
  <si>
    <t>Công tác xã hội</t>
  </si>
  <si>
    <t>Khách sạn, du lịch, thể thao và dịch vụ cá nhân</t>
  </si>
  <si>
    <t>Kinh tế gia đình</t>
  </si>
  <si>
    <t>Dịch vụ vận tải</t>
  </si>
  <si>
    <t>Khai thác vận tải</t>
  </si>
  <si>
    <t>Môi trường và bảo vệ môi trường</t>
  </si>
  <si>
    <t>Kiểm soát và bảo vệ môi trường</t>
  </si>
  <si>
    <t>An ninh, quốc phòng</t>
  </si>
  <si>
    <t>An ninh và trật tự xã hội</t>
  </si>
  <si>
    <t>Quân sự</t>
  </si>
  <si>
    <t>Value</t>
  </si>
  <si>
    <t>DHNI01</t>
  </si>
  <si>
    <t>DHNI02</t>
  </si>
  <si>
    <t>DHNI03</t>
  </si>
  <si>
    <t>DHNI04</t>
  </si>
  <si>
    <t>DHNI05</t>
  </si>
  <si>
    <t>DHNI06</t>
  </si>
  <si>
    <t>DHNI07</t>
  </si>
  <si>
    <t>DHNI08</t>
  </si>
  <si>
    <t>DHNI09</t>
  </si>
  <si>
    <t>DHNI10</t>
  </si>
  <si>
    <t>DHNI11</t>
  </si>
  <si>
    <t>DHNI12</t>
  </si>
  <si>
    <t>DHNI13</t>
  </si>
  <si>
    <t>Tr.ĐH Dược Hà Nội</t>
  </si>
  <si>
    <t>DHNI14</t>
  </si>
  <si>
    <t>DHNI15</t>
  </si>
  <si>
    <t>DHNI16</t>
  </si>
  <si>
    <t>DHNI17</t>
  </si>
  <si>
    <t>DHNI18</t>
  </si>
  <si>
    <t>DHNI19</t>
  </si>
  <si>
    <t>DHNI20</t>
  </si>
  <si>
    <t>DHNI21</t>
  </si>
  <si>
    <t>DHNI22</t>
  </si>
  <si>
    <t>DHNI23</t>
  </si>
  <si>
    <t>DHNI24</t>
  </si>
  <si>
    <t>DHNI25</t>
  </si>
  <si>
    <t>DHNI26</t>
  </si>
  <si>
    <t>DHNI27</t>
  </si>
  <si>
    <t>DHNI28</t>
  </si>
  <si>
    <t>DHNI29</t>
  </si>
  <si>
    <t>DHNI30</t>
  </si>
  <si>
    <t>DHNI31</t>
  </si>
  <si>
    <t>DHNI32</t>
  </si>
  <si>
    <t>DHNI33</t>
  </si>
  <si>
    <t>DHNI34</t>
  </si>
  <si>
    <t>DHNI35</t>
  </si>
  <si>
    <t>DHNI36</t>
  </si>
  <si>
    <t>DHNI37</t>
  </si>
  <si>
    <t>DHNI38</t>
  </si>
  <si>
    <t>DHNI39</t>
  </si>
  <si>
    <t>DHNI40</t>
  </si>
  <si>
    <t>DHNI41</t>
  </si>
  <si>
    <t>DHNI42</t>
  </si>
  <si>
    <t>DHNI43</t>
  </si>
  <si>
    <t>DHNI44</t>
  </si>
  <si>
    <t>DHNI45</t>
  </si>
  <si>
    <t>DHNI46</t>
  </si>
  <si>
    <t>DHNI47</t>
  </si>
  <si>
    <t>DHNI48</t>
  </si>
  <si>
    <t>DHNI49</t>
  </si>
  <si>
    <t>DHNI50</t>
  </si>
  <si>
    <t>DHNI51</t>
  </si>
  <si>
    <t>DHNI52</t>
  </si>
  <si>
    <t>DHNI53</t>
  </si>
  <si>
    <t>DHNI54</t>
  </si>
  <si>
    <t>DHNI55</t>
  </si>
  <si>
    <t>DHNI56</t>
  </si>
  <si>
    <t>DHNI57</t>
  </si>
  <si>
    <t>DHNI58</t>
  </si>
  <si>
    <t>DHNI59</t>
  </si>
  <si>
    <t>DHNI60</t>
  </si>
  <si>
    <t>DHNI61</t>
  </si>
  <si>
    <t>DHNI62</t>
  </si>
  <si>
    <t>DHNI63</t>
  </si>
  <si>
    <t>DHNI64</t>
  </si>
  <si>
    <t>DVPC01</t>
  </si>
  <si>
    <t>DVPC02</t>
  </si>
  <si>
    <t>DVPC03</t>
  </si>
  <si>
    <t>DBNH01</t>
  </si>
  <si>
    <t>DBNH02</t>
  </si>
  <si>
    <t>DBNH03</t>
  </si>
  <si>
    <t>DBNH04</t>
  </si>
  <si>
    <t>DBNH05</t>
  </si>
  <si>
    <t>DQNH01</t>
  </si>
  <si>
    <t>DHDG01</t>
  </si>
  <si>
    <t>DHDG02</t>
  </si>
  <si>
    <t>DHDG03</t>
  </si>
  <si>
    <t>DHDG04</t>
  </si>
  <si>
    <t>DHPG01</t>
  </si>
  <si>
    <t>DHPG02</t>
  </si>
  <si>
    <t>DHPG03</t>
  </si>
  <si>
    <t>DHPG04</t>
  </si>
  <si>
    <t>DHYN01</t>
  </si>
  <si>
    <t>DHYN02</t>
  </si>
  <si>
    <t>DTBH01</t>
  </si>
  <si>
    <t>DTBH02</t>
  </si>
  <si>
    <t>DHNM01</t>
  </si>
  <si>
    <t>DNĐH01</t>
  </si>
  <si>
    <t>DNĐH02</t>
  </si>
  <si>
    <t>DNĐH03</t>
  </si>
  <si>
    <t>DNĐH04</t>
  </si>
  <si>
    <t>DNBH01</t>
  </si>
  <si>
    <t>DTNN01</t>
  </si>
  <si>
    <t>DTNN02</t>
  </si>
  <si>
    <t>DTNN03</t>
  </si>
  <si>
    <t>DTNN04</t>
  </si>
  <si>
    <t>DTNN05</t>
  </si>
  <si>
    <t>DTNN06</t>
  </si>
  <si>
    <t>DTNN07</t>
  </si>
  <si>
    <t>DTNN08</t>
  </si>
  <si>
    <t>DTNN09</t>
  </si>
  <si>
    <t>DTNN10</t>
  </si>
  <si>
    <t>DBGG01</t>
  </si>
  <si>
    <t>DPTO01</t>
  </si>
  <si>
    <t>DPTO02</t>
  </si>
  <si>
    <t>DSLA01</t>
  </si>
  <si>
    <t>DHBH01</t>
  </si>
  <si>
    <t>DTHA01</t>
  </si>
  <si>
    <t>DTHA02</t>
  </si>
  <si>
    <t>DNAN01</t>
  </si>
  <si>
    <t>DNAN02</t>
  </si>
  <si>
    <t>DNAN03</t>
  </si>
  <si>
    <t>DNAN04</t>
  </si>
  <si>
    <t>DHTH01</t>
  </si>
  <si>
    <t>DQBH01</t>
  </si>
  <si>
    <t>DTTH01</t>
  </si>
  <si>
    <t>DTTH02</t>
  </si>
  <si>
    <t>DTTH03</t>
  </si>
  <si>
    <t>DTTH04</t>
  </si>
  <si>
    <t>DTTH05</t>
  </si>
  <si>
    <t>DTTH06</t>
  </si>
  <si>
    <t>DTTH07</t>
  </si>
  <si>
    <t>DTTH08</t>
  </si>
  <si>
    <t>DTTH09</t>
  </si>
  <si>
    <t>DTTH10</t>
  </si>
  <si>
    <t>DTTH11</t>
  </si>
  <si>
    <t>DTTH12</t>
  </si>
  <si>
    <t>DTTH13</t>
  </si>
  <si>
    <t>DĐNG01</t>
  </si>
  <si>
    <t>DĐNG02</t>
  </si>
  <si>
    <t>DĐNG03</t>
  </si>
  <si>
    <t>DĐNG04</t>
  </si>
  <si>
    <t>DĐNG05</t>
  </si>
  <si>
    <t>DĐNG06</t>
  </si>
  <si>
    <t>DĐNG07</t>
  </si>
  <si>
    <t>DĐNG08</t>
  </si>
  <si>
    <t>DĐNG09</t>
  </si>
  <si>
    <t>DĐNG10</t>
  </si>
  <si>
    <t>DĐNG11</t>
  </si>
  <si>
    <t>DQNM01</t>
  </si>
  <si>
    <t>DQNM02</t>
  </si>
  <si>
    <t>DQNI01</t>
  </si>
  <si>
    <t>DQNI02</t>
  </si>
  <si>
    <t>DBDH01</t>
  </si>
  <si>
    <t>DBDH02</t>
  </si>
  <si>
    <t>DPYN01</t>
  </si>
  <si>
    <t>DPYN02</t>
  </si>
  <si>
    <t>DKHA01</t>
  </si>
  <si>
    <t>DKHA02</t>
  </si>
  <si>
    <t>DBTN01</t>
  </si>
  <si>
    <t>DĐLK01</t>
  </si>
  <si>
    <t>DLĐG01</t>
  </si>
  <si>
    <t>DLĐG02</t>
  </si>
  <si>
    <t>DBDG01</t>
  </si>
  <si>
    <t>DBDG02</t>
  </si>
  <si>
    <t>DBDG03</t>
  </si>
  <si>
    <t>DBDG04</t>
  </si>
  <si>
    <t>DĐNI01</t>
  </si>
  <si>
    <t>DĐNI02</t>
  </si>
  <si>
    <t>DĐNI03</t>
  </si>
  <si>
    <t>DBVT01</t>
  </si>
  <si>
    <t>DHCM01</t>
  </si>
  <si>
    <t>DHCM02</t>
  </si>
  <si>
    <t>DHCM03</t>
  </si>
  <si>
    <t>DHCM04</t>
  </si>
  <si>
    <t>DHCM05</t>
  </si>
  <si>
    <t>DHCM06</t>
  </si>
  <si>
    <t>DHCM07</t>
  </si>
  <si>
    <t>DHCM08</t>
  </si>
  <si>
    <t>DHCM09</t>
  </si>
  <si>
    <t>DHCM10</t>
  </si>
  <si>
    <t>DHCM11</t>
  </si>
  <si>
    <t>DHCM12</t>
  </si>
  <si>
    <t>DHCM13</t>
  </si>
  <si>
    <t>DHCM14</t>
  </si>
  <si>
    <t>DHCM15</t>
  </si>
  <si>
    <t>DHCM16</t>
  </si>
  <si>
    <t>DHCM17</t>
  </si>
  <si>
    <t>DHCM18</t>
  </si>
  <si>
    <t>DHCM19</t>
  </si>
  <si>
    <t>DHCM20</t>
  </si>
  <si>
    <t>DHCM21</t>
  </si>
  <si>
    <t>DHCM22</t>
  </si>
  <si>
    <t>DHCM23</t>
  </si>
  <si>
    <t>DHCM24</t>
  </si>
  <si>
    <t>DHCM25</t>
  </si>
  <si>
    <t>DHCM26</t>
  </si>
  <si>
    <t>DHCM27</t>
  </si>
  <si>
    <t>DHCM28</t>
  </si>
  <si>
    <t>DHCM29</t>
  </si>
  <si>
    <t>DHCM30</t>
  </si>
  <si>
    <t>DHCM31</t>
  </si>
  <si>
    <t>DHCM32</t>
  </si>
  <si>
    <t>DHCM33</t>
  </si>
  <si>
    <t>Tr.ĐH Công nghệ Sài Gòn (NCL)</t>
  </si>
  <si>
    <t>DHCM34</t>
  </si>
  <si>
    <t>DHCM35</t>
  </si>
  <si>
    <t>DHCM36</t>
  </si>
  <si>
    <t>DHCM37</t>
  </si>
  <si>
    <t>Tr.ĐH Hùng Vương TP HCM (NCL)</t>
  </si>
  <si>
    <t>DHCM38</t>
  </si>
  <si>
    <t>DHCM39</t>
  </si>
  <si>
    <t>DHCM40</t>
  </si>
  <si>
    <t>DHCM41</t>
  </si>
  <si>
    <t>Tr.ĐH Quốc tế Hồng Bàng (NCL)</t>
  </si>
  <si>
    <t>DHCM42</t>
  </si>
  <si>
    <t>DHCM43</t>
  </si>
  <si>
    <t>Tr.ĐH Văn Hiến TP HCM (NCL)</t>
  </si>
  <si>
    <t>DHCM44</t>
  </si>
  <si>
    <t>DHCM45</t>
  </si>
  <si>
    <t>DLAN01</t>
  </si>
  <si>
    <t>DLAN02</t>
  </si>
  <si>
    <t>DTGG01</t>
  </si>
  <si>
    <t>DTVH01</t>
  </si>
  <si>
    <t>DVLG01</t>
  </si>
  <si>
    <t>DVLG02</t>
  </si>
  <si>
    <t>DĐTP01</t>
  </si>
  <si>
    <t>DAGG01</t>
  </si>
  <si>
    <t>DCTO01</t>
  </si>
  <si>
    <t>DCTO02</t>
  </si>
  <si>
    <t>DCTO03</t>
  </si>
  <si>
    <t>DHGG01</t>
  </si>
  <si>
    <t>DBLU01</t>
  </si>
  <si>
    <t>Khoa học giáo dục</t>
  </si>
  <si>
    <t>Đào tạo giáo viên</t>
  </si>
  <si>
    <t>Mỹ thuật</t>
  </si>
  <si>
    <t xml:space="preserve">Mỹ thuật ứng dụng </t>
  </si>
  <si>
    <t>Khoa học xã hội và hành vi</t>
  </si>
  <si>
    <t>Kinh tế học</t>
  </si>
  <si>
    <t>Khoa học chính trị</t>
  </si>
  <si>
    <t>Xã hội học và Nhân học</t>
  </si>
  <si>
    <t>Tâm lý học</t>
  </si>
  <si>
    <t>Địa lý học</t>
  </si>
  <si>
    <t>Thông tin - Thư viện</t>
  </si>
  <si>
    <t>Luật</t>
  </si>
  <si>
    <t>Sinh học</t>
  </si>
  <si>
    <t>Khoa học vật chất</t>
  </si>
  <si>
    <t>Khoa học môi trường</t>
  </si>
  <si>
    <t>Toán học</t>
  </si>
  <si>
    <t>Công nghệ kỹ thuật cơ khí</t>
  </si>
  <si>
    <t>Kỹ thuật</t>
  </si>
  <si>
    <t>Kỹ thuật cơ khí và cơ kỹ thuật</t>
  </si>
  <si>
    <t>Kỹ thuật điện, điện tử và viễn thông</t>
  </si>
  <si>
    <t>Kỹ thuật hoá học, vật liệu, luyện kim và môi trường</t>
  </si>
  <si>
    <t>Vật lý kỹ thuật</t>
  </si>
  <si>
    <t>Kỹ thuật địa chất, địa vật lý và trắc địa</t>
  </si>
  <si>
    <t>Kỹ thuật mỏ</t>
  </si>
  <si>
    <t>Kiến trúc và quy hoạch</t>
  </si>
  <si>
    <t>Xây dựng</t>
  </si>
  <si>
    <t>Y học</t>
  </si>
  <si>
    <t>Y học cổ truyền</t>
  </si>
  <si>
    <t>Dược học</t>
  </si>
  <si>
    <t>Quản lý bệnh viện</t>
  </si>
  <si>
    <t>Khách sạn, nhà hàng</t>
  </si>
  <si>
    <t>Dịch vụ an toàn lao động và vệ sinh công nghiệp</t>
  </si>
  <si>
    <t>An ninh, Quốc phòng</t>
  </si>
  <si>
    <t>Đồng bằng sông Hồng</t>
  </si>
  <si>
    <t>1. Hà Nội</t>
  </si>
  <si>
    <t>Tr.ĐH Khoa học tự nhiên</t>
  </si>
  <si>
    <t>Tr.ĐH Khoa học XH &amp; Nhân văn</t>
  </si>
  <si>
    <t>Tr.ĐH Mỏ  - địa chất</t>
  </si>
  <si>
    <t xml:space="preserve">Tr.ĐH Mỹ thuật công nghiệp </t>
  </si>
  <si>
    <t>Tr. ĐH Nông nghiệp Hà Nội</t>
  </si>
  <si>
    <t>Tr.ĐH Sân khấu &amp; Điện ảnh Hà Nội</t>
  </si>
  <si>
    <t>Tr.ĐH Sư phạm nghệ thuật TW</t>
  </si>
  <si>
    <t>Tr.ĐH Thủy Lợi</t>
  </si>
  <si>
    <t>Tr.ĐH Thương mại</t>
  </si>
  <si>
    <t>Tr.ĐH Văn hóa Hà Nội</t>
  </si>
  <si>
    <t>Tr.ĐH Xây dựng</t>
  </si>
  <si>
    <t>Tr.ĐH Y tế Công Cộng</t>
  </si>
  <si>
    <t>Học viện Âm nhạc Quốc gia Việt Nam</t>
  </si>
  <si>
    <t>Học viện Báo chí và tuyên truyền</t>
  </si>
  <si>
    <t>Học viện Công nghệ b/chính v/thông</t>
  </si>
  <si>
    <t>Học viện Kỹ thuật mật mã</t>
  </si>
  <si>
    <t>Học viện Y dược học cổ truyền VN</t>
  </si>
  <si>
    <t>Học viện Thanh thiếu niên Việt Nam</t>
  </si>
  <si>
    <t>Học viện Khoa học Xã hội</t>
  </si>
  <si>
    <t>Học viện Phụ nữ Việt Nam</t>
  </si>
  <si>
    <t>Viện đại học Mở Hà Nội</t>
  </si>
  <si>
    <t>Tr.ĐH Sư phạm thể dục thể thao Hà Nội</t>
  </si>
  <si>
    <t>Tr.ĐH Tài nguyên và môi trường HN</t>
  </si>
  <si>
    <t>Tr.ĐH Công nghệ giao thông vận tải</t>
  </si>
  <si>
    <t>Tr.ĐH Tài chính ngân hàng Hà Nội</t>
  </si>
  <si>
    <t>Tr.ĐH Dân lập Đông Đô (NCL)</t>
  </si>
  <si>
    <t>Tr.ĐH Dân lập Phương Đông (NCL)</t>
  </si>
  <si>
    <t>Tr.ĐH FPT (NCL)</t>
  </si>
  <si>
    <t>Tr.ĐH Kinh doanh và công nghệ HN (NCL)</t>
  </si>
  <si>
    <t>Tr.ĐH Nguyễn Trãi (NCL)</t>
  </si>
  <si>
    <t>Tr.ĐH Thành Đô (NCL)</t>
  </si>
  <si>
    <t>Tr.ĐH Thăng Long (NCL)</t>
  </si>
  <si>
    <t>Tr.ĐH Tư thục công nghệ và quả lý Hữu Nghị (NCL)</t>
  </si>
  <si>
    <t>Tr.ĐH Đại Nam (NCL)</t>
  </si>
  <si>
    <t>Tr.ĐH Thành Tây (NCL)</t>
  </si>
  <si>
    <t>2. Vĩnh Phúc</t>
  </si>
  <si>
    <t>Tr.ĐH Sư phạm Hà Nội II</t>
  </si>
  <si>
    <t>Tr.ĐH Trưng Vương (NCL)</t>
  </si>
  <si>
    <t>3. Bắc Ninh</t>
  </si>
  <si>
    <t>Tr.ĐH Công nghệ Đông Á (NCL)</t>
  </si>
  <si>
    <t>Tr.ĐH Quốc tế Bắc Hà (NCL)</t>
  </si>
  <si>
    <t>Tr.ĐH Kinh Bắc (NCL)</t>
  </si>
  <si>
    <t>4. Quảng Ninh</t>
  </si>
  <si>
    <t>5. Hải Dương</t>
  </si>
  <si>
    <t>Tr.ĐH Kỹ thuật y tế Hải Dương</t>
  </si>
  <si>
    <t>Tr.ĐH Sao Đỏ</t>
  </si>
  <si>
    <t>Tr.ĐH Hải Dương</t>
  </si>
  <si>
    <t>Tr.ĐH Thành Đông (NCL)</t>
  </si>
  <si>
    <t>6. Hải Phòng</t>
  </si>
  <si>
    <t>Tr.ĐH Hàng Hải</t>
  </si>
  <si>
    <t>Tr.ĐH Y Hải Phòng</t>
  </si>
  <si>
    <t>Tr.ĐH Dân lập Hải Phòng (NCL)</t>
  </si>
  <si>
    <t>7. Hưng Yên</t>
  </si>
  <si>
    <t>Tr.ĐH Sư phạm kỹ thuật Hưng Yên</t>
  </si>
  <si>
    <t>Tr. ĐH Tài chính - Quản trị kinh doanh</t>
  </si>
  <si>
    <t>Tr.ĐH Chu Văn An (NCL)</t>
  </si>
  <si>
    <t>8. Thái Bình</t>
  </si>
  <si>
    <t>Tr.ĐH Thái Bình</t>
  </si>
  <si>
    <t>9. Hà Nam</t>
  </si>
  <si>
    <t>Tr.ĐH Hà Hoa Tiên (NCL)</t>
  </si>
  <si>
    <t>10. Nam Định</t>
  </si>
  <si>
    <t xml:space="preserve">Tr.ĐH Điều dưỡng Nam Định </t>
  </si>
  <si>
    <t>Tr.ĐH Kinh tế - Kỹ thuật công nghiệp</t>
  </si>
  <si>
    <t>Tr.ĐH Sư phạm kỹ thuật Nam Định</t>
  </si>
  <si>
    <t>Tr.ĐH Lương Thế Vinh (NCL)</t>
  </si>
  <si>
    <t>11. Ninh Bình</t>
  </si>
  <si>
    <t>Miền núi phía Bắc</t>
  </si>
  <si>
    <t>12. Hà Giang</t>
  </si>
  <si>
    <t>13. Cao Bằng</t>
  </si>
  <si>
    <t>14. Bắc Kạn</t>
  </si>
  <si>
    <t>15. Tuyên Quang</t>
  </si>
  <si>
    <t>16. Lào Cai</t>
  </si>
  <si>
    <t>17. Yên Bái</t>
  </si>
  <si>
    <t>18. Thái Nguyên</t>
  </si>
  <si>
    <t>Tr.ĐH Kinh tế quản trị kinh doanh Thái Nguyên</t>
  </si>
  <si>
    <t>Tr.ĐH Kỹ thuật công nghiệp</t>
  </si>
  <si>
    <t>Tr.ĐH Nông Lâm</t>
  </si>
  <si>
    <t>Tr.ĐH Y Dược</t>
  </si>
  <si>
    <t>Tr.ĐH Công nghệ thông tin và truyền thông</t>
  </si>
  <si>
    <t>Tr.ĐH Việt Bắc</t>
  </si>
  <si>
    <t>19. Lạng Sơn</t>
  </si>
  <si>
    <t>20. Bắc Giang</t>
  </si>
  <si>
    <t>Tr.ĐH Nông lâm Bắc Giang</t>
  </si>
  <si>
    <t>21. Phú Thọ</t>
  </si>
  <si>
    <t xml:space="preserve">22. Điện Biên </t>
  </si>
  <si>
    <t>23. Lai Châu</t>
  </si>
  <si>
    <t xml:space="preserve">24. Sơn La </t>
  </si>
  <si>
    <t>25. Hòa Bình</t>
  </si>
  <si>
    <t>Tr.ĐH Hòa Bình (NCL)</t>
  </si>
  <si>
    <t>Bắc trung bộ và DH miền Trung</t>
  </si>
  <si>
    <t>26. Thanh Hóa</t>
  </si>
  <si>
    <t>Tr.ĐH Hồng Đức</t>
  </si>
  <si>
    <t>Tr.ĐH Văn hóa thể thao và du lịch Thanh Hóa</t>
  </si>
  <si>
    <t>27. Nghệ An</t>
  </si>
  <si>
    <t>Tr.ĐH Sư phạm kỹ thuật Vinh</t>
  </si>
  <si>
    <t>Tr.ĐH Công nghệ Vạn Xuân (NCL)</t>
  </si>
  <si>
    <t>28. Hà Tĩnh</t>
  </si>
  <si>
    <t>29. Quảng Bình</t>
  </si>
  <si>
    <t>30. Quảng Trị</t>
  </si>
  <si>
    <t>31. Thừa Thiên Huế</t>
  </si>
  <si>
    <t>Tr. ĐH Ngoại ngữ</t>
  </si>
  <si>
    <t>Tr. ĐH Sư phạm</t>
  </si>
  <si>
    <t>Tr. ĐH Y Dược</t>
  </si>
  <si>
    <t>Khoa Giáo dục thể chất</t>
  </si>
  <si>
    <t>Phân hiệu tại Quảng Trị</t>
  </si>
  <si>
    <t>Tr.ĐH Dân lập Phú Xuân (NCL)</t>
  </si>
  <si>
    <t>32. Đà Nẵng</t>
  </si>
  <si>
    <t>Tr.ĐH Bách Khoa</t>
  </si>
  <si>
    <t>Khoa Y dược</t>
  </si>
  <si>
    <t>Phân hiệu Kon Tum</t>
  </si>
  <si>
    <t>Tr.ĐH Kỹ thuật Y dược Đà Nẵng</t>
  </si>
  <si>
    <t>Tr.ĐH Duy Tân (NCL)</t>
  </si>
  <si>
    <t>Tr.ĐH Đông Á (NCL)</t>
  </si>
  <si>
    <t>Tr.ĐH Kiến trúc Đà Nẵng (NCL)</t>
  </si>
  <si>
    <t>33. Quảng Nam</t>
  </si>
  <si>
    <t>Tr.ĐH Phan Chu Trinh (NCL)</t>
  </si>
  <si>
    <t>34. Quảng Ngãi</t>
  </si>
  <si>
    <t>Tr.ĐH Tài chính kế toán</t>
  </si>
  <si>
    <t>35. Bình Định</t>
  </si>
  <si>
    <t>Tr.ĐH Quang Trung (NCL)</t>
  </si>
  <si>
    <t>36. Phú Yên</t>
  </si>
  <si>
    <t>37. Khánh Hòa</t>
  </si>
  <si>
    <t>Tr.ĐH Nha Trang</t>
  </si>
  <si>
    <t>Tr.ĐH Thái Bình Dương (NCL)</t>
  </si>
  <si>
    <t>38. Ninh Thuận</t>
  </si>
  <si>
    <t>39. Bình Thuận</t>
  </si>
  <si>
    <t>Tr.ĐH Phan Thiết (NCL)</t>
  </si>
  <si>
    <t>40. Kon Tum</t>
  </si>
  <si>
    <t>41. Gia Lai</t>
  </si>
  <si>
    <t>42. Đắk Lắk</t>
  </si>
  <si>
    <t>43. Đắk Nông</t>
  </si>
  <si>
    <t>44. Lâm Đồng</t>
  </si>
  <si>
    <t>Tr.ĐH Yersin Đà Lạt (NCL)</t>
  </si>
  <si>
    <t>Đông nam bộ</t>
  </si>
  <si>
    <t>45. Bình Phước</t>
  </si>
  <si>
    <t>46. Tây Ninh</t>
  </si>
  <si>
    <t>47. Bình Dương</t>
  </si>
  <si>
    <t>Tr.ĐH Bình Dương (NCL)</t>
  </si>
  <si>
    <t>Tr.ĐH Kinh tế - Kỹ thuật Bình Dương(NCL)</t>
  </si>
  <si>
    <t>Tr.ĐH Quốc tế miền Đông (NCL)</t>
  </si>
  <si>
    <t>48. Đồng Nai</t>
  </si>
  <si>
    <t>Tr.ĐH Đồng Nai</t>
  </si>
  <si>
    <t>Tr.ĐH Lạc Hồng (NCL)</t>
  </si>
  <si>
    <t>Tr.ĐH Công nghệ Đồng Nai (NCL)</t>
  </si>
  <si>
    <t>49. Bà Rịa - Vũng Tàu</t>
  </si>
  <si>
    <t>Tr.ĐH Bà Rịa - Vũng Tàu (NCL)</t>
  </si>
  <si>
    <t>50. Thành phố Hồ Chí Minh</t>
  </si>
  <si>
    <t>Đại học quốc gia TP Hồ Chí Minh</t>
  </si>
  <si>
    <t>Tr. ĐH Công nghệ thông tin</t>
  </si>
  <si>
    <t>Tr. ĐH Kinh tế- Luật</t>
  </si>
  <si>
    <t>Tr. ĐH Quốc tế</t>
  </si>
  <si>
    <t>Tr.ĐH Công nghiệp TP HCM</t>
  </si>
  <si>
    <t>Tr. ĐH Công nghiệp thực phẩm TP HCM</t>
  </si>
  <si>
    <t>Tr.ĐH Kinh tế TP HCM</t>
  </si>
  <si>
    <t>Tr.ĐH Kiến trúc TP HCM</t>
  </si>
  <si>
    <t>Tr.ĐH Mở  TP HCM</t>
  </si>
  <si>
    <t>Tr.ĐH Mỹ thuật TP HCM</t>
  </si>
  <si>
    <t>Tr.ĐH Ngân hàng TP HCM</t>
  </si>
  <si>
    <t>Tr.ĐH Nông lâm TP HCM</t>
  </si>
  <si>
    <t>Tr.ĐH Luật TP HCM</t>
  </si>
  <si>
    <t>Tr. ĐH Sân khấu điện ảnh TP HCM</t>
  </si>
  <si>
    <t>Tr.ĐH Sư phạm TP HCM</t>
  </si>
  <si>
    <t>Tr.ĐH Sư phạm kỹ thuật TP HCM</t>
  </si>
  <si>
    <t>Tr.ĐH Thể dục thể thao TP HCM</t>
  </si>
  <si>
    <t>Tr. ĐH Sài Gòn</t>
  </si>
  <si>
    <t>Tr.ĐH Tài chính  - Marketing</t>
  </si>
  <si>
    <t>Tr.ĐH Sư phạm TDTT TP HCM</t>
  </si>
  <si>
    <t>Tr.ĐH Văn hóa TP HCM</t>
  </si>
  <si>
    <t>Tr.ĐH Y dược TP HCM</t>
  </si>
  <si>
    <t>Nhạc viện TP HCM</t>
  </si>
  <si>
    <t>Tr.ĐH Tài nguyên và môi trường TP HCM</t>
  </si>
  <si>
    <t>Tr.ĐH Nguyễn Tất Thành  (NCL)</t>
  </si>
  <si>
    <t>Tr.ĐH Công nghệ thông tin Gia Định (NCL)</t>
  </si>
  <si>
    <t>Tr.ĐH Dân lập Văn Lang (NCL)</t>
  </si>
  <si>
    <t>Tr.ĐH Hoa Sen (NCL)</t>
  </si>
  <si>
    <t>Tr.ĐH Kinh tế - Tài chính TP HCM (NCL)</t>
  </si>
  <si>
    <t>Tr.ĐH Kỹ thuật công nghệ TP HCM (NCL)</t>
  </si>
  <si>
    <t>Tr.ĐH Ngoại ngữ - tin học TP HCM (NCL)</t>
  </si>
  <si>
    <t>Tr.ĐH Quốc tế Sài Gòn (NCL)</t>
  </si>
  <si>
    <t>Đồng bằng sông Cửu Long</t>
  </si>
  <si>
    <t>51. Long An</t>
  </si>
  <si>
    <t>Tr.ĐH Kinh tế công nghiệp Long An (NCL)</t>
  </si>
  <si>
    <t>Tr.ĐH Tân Tạo (NCL)</t>
  </si>
  <si>
    <t>52. Tiền Giang</t>
  </si>
  <si>
    <t>53. Bến Tre</t>
  </si>
  <si>
    <t>54. Trà Vinh</t>
  </si>
  <si>
    <t>55. Vĩnh Long</t>
  </si>
  <si>
    <t>Tr.ĐH Cửu Long (NCL)</t>
  </si>
  <si>
    <t>56. Đồng Tháp</t>
  </si>
  <si>
    <t>57. An Giang</t>
  </si>
  <si>
    <t>Tr.ĐH An Giang</t>
  </si>
  <si>
    <t>58. Kiên Giang</t>
  </si>
  <si>
    <t>59. Cần Thơ</t>
  </si>
  <si>
    <t>Tr.ĐH Kỹ thuật công nghệ Cần Thơ</t>
  </si>
  <si>
    <t>Tr.ĐH Y Dược Cần Thơ</t>
  </si>
  <si>
    <t>Tr.ĐH Tây Đô (NCL)</t>
  </si>
  <si>
    <t>Tr.ĐH Nam Cần Thơ (NCL)</t>
  </si>
  <si>
    <t>60. Hậu Giang</t>
  </si>
  <si>
    <t>Tr.ĐH Võ Trường Toản (NCL)</t>
  </si>
  <si>
    <t>61. Sóc Trăng</t>
  </si>
  <si>
    <t>62. Bạc Liêu</t>
  </si>
  <si>
    <t>63. Cà Mau</t>
  </si>
  <si>
    <t>DHNI65</t>
  </si>
  <si>
    <t>DHNI66</t>
  </si>
  <si>
    <t>DHYN03</t>
  </si>
  <si>
    <t>DTTH14</t>
  </si>
  <si>
    <t>DĐNG12</t>
  </si>
  <si>
    <t>DCTO04</t>
  </si>
  <si>
    <t>DCTO05</t>
  </si>
  <si>
    <r>
      <t>Đơn vị báo cáo:</t>
    </r>
    <r>
      <rPr>
        <sz val="10"/>
        <rFont val="Times New Roman"/>
        <family val="1"/>
      </rPr>
      <t xml:space="preserve"> </t>
    </r>
  </si>
  <si>
    <t>II- SV năm trước về thi lại: T.Số</t>
  </si>
  <si>
    <t>Phân loại</t>
  </si>
  <si>
    <t xml:space="preserve">ngành </t>
  </si>
  <si>
    <t>(theo TT số 14/2010/TT-BGDĐT</t>
  </si>
  <si>
    <t>Biểu báo cáo thống kê năm học 2013 - 2014</t>
  </si>
  <si>
    <t>Phường Nông Trang - TP. Việt Trì - Tỉnh Phú Thọ</t>
  </si>
  <si>
    <t>UBND Tỉnh Phú Thọ</t>
  </si>
  <si>
    <r>
      <t>Họ và tên cán bộ thống kê tổng hợp: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Nguyễn Trung Kiên</t>
    </r>
  </si>
  <si>
    <r>
      <t>Điện thoại liên hệ công tác thống kê: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02103 993 369</t>
    </r>
    <r>
      <rPr>
        <sz val="11"/>
        <rFont val="Times New Roman"/>
        <family val="1"/>
      </rPr>
      <t xml:space="preserve">   Fax: </t>
    </r>
    <r>
      <rPr>
        <b/>
        <sz val="11"/>
        <rFont val="Times New Roman"/>
        <family val="1"/>
      </rPr>
      <t>02103 993 468</t>
    </r>
    <r>
      <rPr>
        <sz val="11"/>
        <rFont val="Times New Roman"/>
        <family val="1"/>
      </rPr>
      <t xml:space="preserve">  Email: </t>
    </r>
    <r>
      <rPr>
        <b/>
        <sz val="11"/>
        <rFont val="Times New Roman"/>
        <family val="1"/>
      </rPr>
      <t>info@hvu.edu.vn</t>
    </r>
    <r>
      <rPr>
        <sz val="11"/>
        <rFont val="Times New Roman"/>
        <family val="1"/>
      </rPr>
      <t xml:space="preserve">  Website: </t>
    </r>
    <r>
      <rPr>
        <b/>
        <sz val="11"/>
        <rFont val="Times New Roman"/>
        <family val="1"/>
      </rPr>
      <t>hvu.edu.vn</t>
    </r>
  </si>
  <si>
    <r>
      <t xml:space="preserve">Đơn vị nhận: - </t>
    </r>
    <r>
      <rPr>
        <sz val="11"/>
        <rFont val="Times New Roman"/>
        <family val="1"/>
      </rPr>
      <t xml:space="preserve">VỤ KẾ HOẠCH-TÀI CHÍNH,  BỘ GIÁO DỤC VÀ ĐÀO TẠO </t>
    </r>
  </si>
  <si>
    <r>
      <t xml:space="preserve">                     </t>
    </r>
    <r>
      <rPr>
        <b/>
        <sz val="11"/>
        <rFont val="Times New Roman"/>
        <family val="1"/>
      </rPr>
      <t xml:space="preserve">- </t>
    </r>
    <r>
      <rPr>
        <sz val="11"/>
        <rFont val="Times New Roman"/>
        <family val="1"/>
      </rPr>
      <t>UBND TỈNH PHÚ THỌ</t>
    </r>
  </si>
  <si>
    <t xml:space="preserve">                     - SỞ GIÁO DỤC VÀ ĐÀO TẠO PHÚ THỌ</t>
  </si>
  <si>
    <t>Nguyễn Trung Kiên</t>
  </si>
  <si>
    <t>Năm học 2013 - 2014</t>
  </si>
  <si>
    <t>THỐNG KÊ TUYỂN MỚI</t>
  </si>
  <si>
    <t>NĂM 2013</t>
  </si>
  <si>
    <t>Ngày 24 tháng 12 năm 2013</t>
  </si>
  <si>
    <t xml:space="preserve">  Ngày 24 tháng 12 năm 2013</t>
  </si>
  <si>
    <t>Sư phạm Mầm Non</t>
  </si>
  <si>
    <t>Sư phạm Tiểu học</t>
  </si>
  <si>
    <t xml:space="preserve">         Nguyễn Trung Kiên</t>
  </si>
  <si>
    <t xml:space="preserve">          Nguyễn Trung Kiên</t>
  </si>
  <si>
    <t>Năm 2013</t>
  </si>
  <si>
    <t xml:space="preserve">      Nguyễn Trung Kiên</t>
  </si>
  <si>
    <t xml:space="preserve">        Nguyễn Trung Kiên</t>
  </si>
  <si>
    <t xml:space="preserve">       Nguyễn Trung Kiên</t>
  </si>
  <si>
    <t>Nămv2013</t>
  </si>
  <si>
    <t xml:space="preserve">           Ngày 24 tháng 12 năm 2013</t>
  </si>
  <si>
    <t xml:space="preserve">                    Ngày 24 tháng 12 năm 2013</t>
  </si>
  <si>
    <t>I - Sinh viên nước Lào</t>
  </si>
  <si>
    <t>BiÓu sè: 05.2- §HC§</t>
  </si>
  <si>
    <t>Sè GI¶NG VI£N CHIA THEO KHOA, Tæ Bé M¤N</t>
  </si>
  <si>
    <r>
      <t>§¬n vÞ b¸o c¸o:</t>
    </r>
    <r>
      <rPr>
        <sz val="10"/>
        <rFont val=".VnTime"/>
        <family val="2"/>
      </rPr>
      <t xml:space="preserve"> </t>
    </r>
  </si>
  <si>
    <t xml:space="preserve">Ban hµnh theo Th«ng t­ </t>
  </si>
  <si>
    <t>Năm học 2012 - 2013</t>
  </si>
  <si>
    <t>Tr­êng §¹i häc Hïng V­¬ng</t>
  </si>
  <si>
    <t>sè 39/2011/TT-BGD§T ngày 15/9/2011 và</t>
  </si>
  <si>
    <t>TT 41/TT-BGDĐTngµy 22/9/2011 cña Bé tr­ëng</t>
  </si>
  <si>
    <t>Ngµy nhËn b¸o c¸o: 31/12</t>
  </si>
  <si>
    <t>Trong ®ã</t>
  </si>
  <si>
    <t>Tæng</t>
  </si>
  <si>
    <t>D©n téc Ýt ng­êi</t>
  </si>
  <si>
    <t>sè</t>
  </si>
  <si>
    <t>N÷</t>
  </si>
  <si>
    <t>Trong ®ã:</t>
  </si>
  <si>
    <t>Tæng sè</t>
  </si>
  <si>
    <t>1. Khoa To¸n - C«ng nghÖ</t>
  </si>
  <si>
    <t>2. Khoa Khoa häc Tù nhiªn</t>
  </si>
  <si>
    <t>3. Khoa KHXH&amp;NV</t>
  </si>
  <si>
    <t>4. Khoa GDTH&amp;MN</t>
  </si>
  <si>
    <t>5. Khoa Nh¹c - Ho¹</t>
  </si>
  <si>
    <t>6. Khoa N-L- N</t>
  </si>
  <si>
    <t>7. Khoa Kinh tÕ</t>
  </si>
  <si>
    <t>8. BM LLCT</t>
  </si>
  <si>
    <t>9. BM T©m lý GD</t>
  </si>
  <si>
    <t>10. Khoa Ngo¹i ng÷</t>
  </si>
  <si>
    <t>Chia ra:   1.TiÕng Anh</t>
  </si>
  <si>
    <t xml:space="preserve">               2.TiÕng Trung</t>
  </si>
  <si>
    <t>Ng­êi lËp biÓu</t>
  </si>
  <si>
    <t>HiÖu tr­ëng</t>
  </si>
  <si>
    <t>BiÓu sè: 06- §HC§</t>
  </si>
  <si>
    <t>C¥ Së VËT CHÊT</t>
  </si>
  <si>
    <t>CñA TR¦êNG</t>
  </si>
  <si>
    <t>§¬n vÞ</t>
  </si>
  <si>
    <t>Tæng sè chia ra</t>
  </si>
  <si>
    <t>tÝnh</t>
  </si>
  <si>
    <t>lµm míi</t>
  </si>
  <si>
    <t>Kiªn</t>
  </si>
  <si>
    <t>B¸n kiªn cè</t>
  </si>
  <si>
    <t>Nhµ</t>
  </si>
  <si>
    <t>trong n¨m</t>
  </si>
  <si>
    <t>cè</t>
  </si>
  <si>
    <t>(cÊp 4)</t>
  </si>
  <si>
    <t>t¹m</t>
  </si>
  <si>
    <t>I - §Êt ®ai nhµ tr­êng qu¶n lý sö dông</t>
  </si>
  <si>
    <t>DiÖn tÝch ®Êt ®ai (Tæng sè)</t>
  </si>
  <si>
    <t>II- DiÖn tÝch sµn x©y dùng (Tæng sè)</t>
  </si>
  <si>
    <r>
      <t xml:space="preserve">1- Héi tr­êng/gi¶ng ®­êng/phßng häc: </t>
    </r>
    <r>
      <rPr>
        <sz val="10"/>
        <rFont val=".VnTime"/>
        <family val="2"/>
      </rPr>
      <t>DiÖn tÝch</t>
    </r>
  </si>
  <si>
    <t>Sè phßng häc</t>
  </si>
  <si>
    <t>phßng</t>
  </si>
  <si>
    <t xml:space="preserve">Trong ®ã: </t>
  </si>
  <si>
    <t xml:space="preserve">                1.1 - Phßng m¸y tÝnh</t>
  </si>
  <si>
    <t xml:space="preserve">                         Sè phßng</t>
  </si>
  <si>
    <t xml:space="preserve">               1.2 - Phßng häc ngo¹i ng÷</t>
  </si>
  <si>
    <t xml:space="preserve">                        Sè phßng</t>
  </si>
  <si>
    <t xml:space="preserve">               1.3 - Phßng nh¹c, ho¹</t>
  </si>
  <si>
    <t xml:space="preserve">                       Sè phßng</t>
  </si>
  <si>
    <r>
      <t xml:space="preserve">2. Th­ viÖn/Trung t©m häc liÖu:  </t>
    </r>
    <r>
      <rPr>
        <sz val="10"/>
        <rFont val=".VnTime"/>
        <family val="2"/>
      </rPr>
      <t>DiÖn tÝch</t>
    </r>
  </si>
  <si>
    <t>Sè phßng</t>
  </si>
  <si>
    <r>
      <t xml:space="preserve">3-Phßng thÝ nghiÖm: </t>
    </r>
    <r>
      <rPr>
        <sz val="10"/>
        <rFont val=".VnTime"/>
        <family val="2"/>
      </rPr>
      <t>DiÖn tÝch</t>
    </r>
  </si>
  <si>
    <t>4- X­ëng thùc tËp, thùc hµnh: DiÖn tÝch</t>
  </si>
  <si>
    <r>
      <t xml:space="preserve">5- Nhµ tËp ®a n¨ng: </t>
    </r>
    <r>
      <rPr>
        <sz val="10"/>
        <rFont val=".VnTime"/>
        <family val="2"/>
      </rPr>
      <t>DiÖn tÝch</t>
    </r>
  </si>
  <si>
    <r>
      <t xml:space="preserve">6- Nhµ ë häc sinh (ký tóc x¸): </t>
    </r>
    <r>
      <rPr>
        <sz val="10"/>
        <rFont val=".VnTime"/>
        <family val="2"/>
      </rPr>
      <t>DiÖn tÝch</t>
    </r>
  </si>
  <si>
    <t>7-DiÖn tÝch kh¸c</t>
  </si>
  <si>
    <t xml:space="preserve"> - BÓ b¬i : DiÖn tÝch</t>
  </si>
  <si>
    <t xml:space="preserve"> -S©n vËn ®éng: DiÖn tÝch</t>
  </si>
  <si>
    <t>Ghi chó: Kh«ng ghi vµo « ®¸nh dÊu x</t>
  </si>
  <si>
    <t>Lª Cao S¬n</t>
  </si>
  <si>
    <r>
      <t>m</t>
    </r>
    <r>
      <rPr>
        <vertAlign val="superscript"/>
        <sz val="11"/>
        <rFont val=".VnTime"/>
        <family val="2"/>
      </rPr>
      <t>2</t>
    </r>
  </si>
  <si>
    <t>Phó Thä, ngµy 24 th¸ng 12 n¨m 2013</t>
  </si>
  <si>
    <t xml:space="preserve">                     Sinh viên người nước ngoài đang học</t>
  </si>
  <si>
    <t xml:space="preserve">              Năm học 2013 - 2014</t>
  </si>
  <si>
    <r>
      <t>Họ và tên hiệu trưởng: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PGS.TS Cao Văn  </t>
    </r>
    <r>
      <rPr>
        <sz val="11"/>
        <rFont val="Times New Roman"/>
        <family val="1"/>
      </rPr>
      <t xml:space="preserve">                                giới tính:      Nam                         nữ         </t>
    </r>
    <r>
      <rPr>
        <b/>
        <sz val="11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</si>
</sst>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</numFmts>
  <fonts count="10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.VnTime"/>
      <family val="2"/>
    </font>
    <font>
      <sz val="12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i/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12"/>
      <name val="Times New Roman"/>
      <family val="1"/>
    </font>
    <font>
      <sz val="8"/>
      <name val="Tahoma"/>
      <family val="2"/>
    </font>
    <font>
      <b/>
      <sz val="12"/>
      <color indexed="8"/>
      <name val="Calibri"/>
      <family val="2"/>
    </font>
    <font>
      <b/>
      <sz val="14"/>
      <color indexed="17"/>
      <name val="Times New Roman"/>
      <family val="1"/>
    </font>
    <font>
      <b/>
      <sz val="14"/>
      <color indexed="60"/>
      <name val="Times New Roman"/>
      <family val="1"/>
    </font>
    <font>
      <sz val="10"/>
      <name val="Arial Unicode MS"/>
      <family val="2"/>
    </font>
    <font>
      <u val="single"/>
      <sz val="10"/>
      <name val="Times New Roman"/>
      <family val="1"/>
    </font>
    <font>
      <b/>
      <sz val="10"/>
      <color indexed="6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Arial"/>
      <family val="2"/>
    </font>
    <font>
      <b/>
      <sz val="12"/>
      <name val=".VnTime"/>
      <family val="2"/>
    </font>
    <font>
      <b/>
      <sz val="11"/>
      <name val=".VnAvantH"/>
      <family val="2"/>
    </font>
    <font>
      <b/>
      <sz val="10"/>
      <name val=".VnTime"/>
      <family val="2"/>
    </font>
    <font>
      <i/>
      <sz val="7"/>
      <name val=".VnTime"/>
      <family val="2"/>
    </font>
    <font>
      <i/>
      <sz val="12"/>
      <name val=".VnTime"/>
      <family val="2"/>
    </font>
    <font>
      <b/>
      <sz val="11"/>
      <name val=".VnTime"/>
      <family val="2"/>
    </font>
    <font>
      <sz val="9"/>
      <name val=".VnTime"/>
      <family val="2"/>
    </font>
    <font>
      <b/>
      <i/>
      <sz val="11"/>
      <name val=".VnTime"/>
      <family val="2"/>
    </font>
    <font>
      <sz val="11"/>
      <name val=".VnTime"/>
      <family val="2"/>
    </font>
    <font>
      <sz val="11"/>
      <color indexed="8"/>
      <name val=".VnTime"/>
      <family val="2"/>
    </font>
    <font>
      <b/>
      <sz val="11"/>
      <color indexed="8"/>
      <name val=".VnTime"/>
      <family val="2"/>
    </font>
    <font>
      <b/>
      <i/>
      <sz val="10"/>
      <color indexed="8"/>
      <name val=".VnTime"/>
      <family val="2"/>
    </font>
    <font>
      <sz val="10"/>
      <color indexed="8"/>
      <name val=".VnTime"/>
      <family val="2"/>
    </font>
    <font>
      <i/>
      <sz val="10"/>
      <name val=".VnAvant"/>
      <family val="2"/>
    </font>
    <font>
      <b/>
      <sz val="10"/>
      <name val=".VnAvant"/>
      <family val="2"/>
    </font>
    <font>
      <b/>
      <sz val="10"/>
      <name val=".VnArial"/>
      <family val="2"/>
    </font>
    <font>
      <b/>
      <sz val="12"/>
      <name val=".VnArial"/>
      <family val="2"/>
    </font>
    <font>
      <b/>
      <sz val="9"/>
      <name val=".VnTime"/>
      <family val="2"/>
    </font>
    <font>
      <vertAlign val="superscript"/>
      <sz val="11"/>
      <name val=".VnTime"/>
      <family val="2"/>
    </font>
    <font>
      <i/>
      <sz val="10"/>
      <name val=".VnTime"/>
      <family val="2"/>
    </font>
    <font>
      <i/>
      <sz val="11"/>
      <name val=".VnTime"/>
      <family val="2"/>
    </font>
    <font>
      <b/>
      <i/>
      <sz val="11"/>
      <color indexed="8"/>
      <name val=".VnTime"/>
      <family val="2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b/>
      <i/>
      <sz val="10"/>
      <name val=".VnTime"/>
      <family val="2"/>
    </font>
    <font>
      <b/>
      <i/>
      <sz val="9"/>
      <name val="Times New Roman"/>
      <family val="1"/>
    </font>
    <font>
      <b/>
      <i/>
      <sz val="9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0"/>
    </font>
    <font>
      <b/>
      <sz val="14"/>
      <color indexed="8"/>
      <name val=".VnTimeH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 vertical="center" wrapText="1"/>
    </xf>
    <xf numFmtId="0" fontId="14" fillId="0" borderId="0" xfId="0" applyFont="1" applyAlignment="1">
      <alignment horizontal="centerContinuous" vertical="center" wrapText="1"/>
    </xf>
    <xf numFmtId="0" fontId="15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1" fillId="0" borderId="0" xfId="0" applyFont="1" applyAlignment="1">
      <alignment horizontal="left"/>
    </xf>
    <xf numFmtId="0" fontId="15" fillId="0" borderId="0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left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6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6" fillId="0" borderId="14" xfId="0" applyFont="1" applyBorder="1" applyAlignment="1">
      <alignment/>
    </xf>
    <xf numFmtId="0" fontId="8" fillId="0" borderId="14" xfId="0" applyFont="1" applyBorder="1" applyAlignment="1" quotePrefix="1">
      <alignment horizontal="left" indent="4"/>
    </xf>
    <xf numFmtId="0" fontId="11" fillId="0" borderId="14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15" xfId="0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 wrapText="1" indent="6"/>
    </xf>
    <xf numFmtId="0" fontId="14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Continuous" vertical="center" wrapText="1"/>
    </xf>
    <xf numFmtId="0" fontId="11" fillId="0" borderId="25" xfId="0" applyFont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Continuous" vertical="center" wrapText="1"/>
    </xf>
    <xf numFmtId="0" fontId="8" fillId="0" borderId="0" xfId="0" applyFont="1" applyAlignment="1">
      <alignment horizontal="left"/>
    </xf>
    <xf numFmtId="0" fontId="16" fillId="0" borderId="1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1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 indent="6"/>
    </xf>
    <xf numFmtId="0" fontId="11" fillId="0" borderId="12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10" xfId="0" applyFont="1" applyBorder="1" applyAlignment="1">
      <alignment/>
    </xf>
    <xf numFmtId="0" fontId="11" fillId="0" borderId="18" xfId="0" applyFont="1" applyBorder="1" applyAlignment="1">
      <alignment horizontal="centerContinuous" vertical="center" wrapText="1"/>
    </xf>
    <xf numFmtId="0" fontId="11" fillId="0" borderId="22" xfId="0" applyFont="1" applyBorder="1" applyAlignment="1">
      <alignment horizontal="centerContinuous" vertical="center" wrapText="1"/>
    </xf>
    <xf numFmtId="0" fontId="15" fillId="0" borderId="11" xfId="0" applyFont="1" applyBorder="1" applyAlignment="1">
      <alignment/>
    </xf>
    <xf numFmtId="0" fontId="25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top" wrapText="1"/>
    </xf>
    <xf numFmtId="0" fontId="8" fillId="0" borderId="25" xfId="0" applyFont="1" applyBorder="1" applyAlignment="1">
      <alignment/>
    </xf>
    <xf numFmtId="0" fontId="8" fillId="0" borderId="26" xfId="0" applyFont="1" applyFill="1" applyBorder="1" applyAlignment="1">
      <alignment/>
    </xf>
    <xf numFmtId="0" fontId="11" fillId="0" borderId="31" xfId="0" applyFont="1" applyBorder="1" applyAlignment="1">
      <alignment horizontal="centerContinuous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21" fillId="0" borderId="19" xfId="0" applyFont="1" applyFill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 indent="2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6" fillId="0" borderId="0" xfId="0" applyFont="1" applyFill="1" applyAlignment="1">
      <alignment/>
    </xf>
    <xf numFmtId="0" fontId="22" fillId="0" borderId="0" xfId="0" applyFont="1" applyAlignment="1">
      <alignment wrapText="1"/>
    </xf>
    <xf numFmtId="0" fontId="25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6" fillId="33" borderId="0" xfId="0" applyFont="1" applyFill="1" applyBorder="1" applyAlignment="1">
      <alignment/>
    </xf>
    <xf numFmtId="0" fontId="21" fillId="0" borderId="11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7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0" borderId="21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/>
    </xf>
    <xf numFmtId="0" fontId="15" fillId="0" borderId="19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5" fillId="0" borderId="33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left"/>
    </xf>
    <xf numFmtId="0" fontId="26" fillId="34" borderId="33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8" fillId="0" borderId="35" xfId="0" applyFont="1" applyBorder="1" applyAlignment="1">
      <alignment horizontal="left"/>
    </xf>
    <xf numFmtId="0" fontId="29" fillId="0" borderId="35" xfId="0" applyFont="1" applyBorder="1" applyAlignment="1">
      <alignment/>
    </xf>
    <xf numFmtId="0" fontId="30" fillId="0" borderId="35" xfId="0" applyFont="1" applyBorder="1" applyAlignment="1">
      <alignment/>
    </xf>
    <xf numFmtId="0" fontId="28" fillId="0" borderId="35" xfId="0" applyFont="1" applyFill="1" applyBorder="1" applyAlignment="1">
      <alignment horizontal="left"/>
    </xf>
    <xf numFmtId="0" fontId="28" fillId="0" borderId="35" xfId="0" applyFont="1" applyBorder="1" applyAlignment="1">
      <alignment horizontal="left" vertical="top" wrapText="1"/>
    </xf>
    <xf numFmtId="0" fontId="28" fillId="0" borderId="35" xfId="0" applyFont="1" applyBorder="1" applyAlignment="1">
      <alignment horizontal="left" vertical="top"/>
    </xf>
    <xf numFmtId="0" fontId="11" fillId="0" borderId="19" xfId="0" applyFont="1" applyBorder="1" applyAlignment="1">
      <alignment horizontal="left"/>
    </xf>
    <xf numFmtId="0" fontId="8" fillId="33" borderId="19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left"/>
      <protection locked="0"/>
    </xf>
    <xf numFmtId="0" fontId="8" fillId="0" borderId="14" xfId="0" applyFont="1" applyFill="1" applyBorder="1" applyAlignment="1" applyProtection="1">
      <alignment horizontal="left"/>
      <protection locked="0"/>
    </xf>
    <xf numFmtId="0" fontId="8" fillId="0" borderId="15" xfId="0" applyFont="1" applyFill="1" applyBorder="1" applyAlignment="1" applyProtection="1">
      <alignment horizontal="left"/>
      <protection locked="0"/>
    </xf>
    <xf numFmtId="0" fontId="16" fillId="35" borderId="19" xfId="0" applyFont="1" applyFill="1" applyBorder="1" applyAlignment="1">
      <alignment/>
    </xf>
    <xf numFmtId="3" fontId="11" fillId="35" borderId="19" xfId="42" applyNumberFormat="1" applyFont="1" applyFill="1" applyBorder="1" applyAlignment="1" applyProtection="1">
      <alignment horizontal="right" vertical="center" wrapText="1"/>
      <protection/>
    </xf>
    <xf numFmtId="3" fontId="8" fillId="0" borderId="13" xfId="0" applyNumberFormat="1" applyFont="1" applyBorder="1" applyAlignment="1" applyProtection="1">
      <alignment horizontal="right" vertical="center"/>
      <protection locked="0"/>
    </xf>
    <xf numFmtId="3" fontId="8" fillId="0" borderId="36" xfId="0" applyNumberFormat="1" applyFont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 applyProtection="1">
      <alignment horizontal="right" vertical="center"/>
      <protection locked="0"/>
    </xf>
    <xf numFmtId="3" fontId="8" fillId="0" borderId="32" xfId="0" applyNumberFormat="1" applyFont="1" applyBorder="1" applyAlignment="1" applyProtection="1">
      <alignment horizontal="right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3" fontId="8" fillId="0" borderId="30" xfId="0" applyNumberFormat="1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49" fontId="0" fillId="0" borderId="0" xfId="0" applyNumberFormat="1" applyAlignment="1">
      <alignment/>
    </xf>
    <xf numFmtId="0" fontId="31" fillId="0" borderId="0" xfId="0" applyFont="1" applyAlignment="1">
      <alignment/>
    </xf>
    <xf numFmtId="0" fontId="30" fillId="0" borderId="35" xfId="0" applyFont="1" applyBorder="1" applyAlignment="1">
      <alignment vertical="top"/>
    </xf>
    <xf numFmtId="0" fontId="30" fillId="0" borderId="35" xfId="0" applyFont="1" applyBorder="1" applyAlignment="1">
      <alignment horizontal="left" vertical="top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1" fillId="0" borderId="18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11" fillId="0" borderId="12" xfId="0" applyFont="1" applyBorder="1" applyAlignment="1">
      <alignment horizontal="left"/>
    </xf>
    <xf numFmtId="0" fontId="8" fillId="0" borderId="15" xfId="0" applyFont="1" applyBorder="1" applyAlignment="1" quotePrefix="1">
      <alignment horizontal="left" indent="4"/>
    </xf>
    <xf numFmtId="0" fontId="8" fillId="0" borderId="32" xfId="0" applyFont="1" applyBorder="1" applyAlignment="1" quotePrefix="1">
      <alignment horizontal="left" indent="4"/>
    </xf>
    <xf numFmtId="0" fontId="8" fillId="0" borderId="32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8" fillId="0" borderId="27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 horizontal="left" wrapText="1"/>
    </xf>
    <xf numFmtId="0" fontId="23" fillId="0" borderId="1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8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Continuous" vertical="center" wrapText="1"/>
      <protection locked="0"/>
    </xf>
    <xf numFmtId="0" fontId="16" fillId="0" borderId="0" xfId="0" applyFont="1" applyAlignment="1" applyProtection="1">
      <alignment horizontal="centerContinuous" vertical="center" wrapText="1"/>
      <protection locked="0"/>
    </xf>
    <xf numFmtId="0" fontId="11" fillId="0" borderId="0" xfId="0" applyFont="1" applyAlignment="1" applyProtection="1">
      <alignment horizontal="centerContinuous" vertical="center" wrapText="1"/>
      <protection locked="0"/>
    </xf>
    <xf numFmtId="0" fontId="15" fillId="0" borderId="0" xfId="0" applyFont="1" applyAlignment="1" applyProtection="1">
      <alignment horizontal="centerContinuous" vertical="center" wrapText="1"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Continuous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Continuous" vertical="center" wrapText="1"/>
      <protection locked="0"/>
    </xf>
    <xf numFmtId="0" fontId="11" fillId="0" borderId="23" xfId="0" applyFont="1" applyBorder="1" applyAlignment="1" applyProtection="1">
      <alignment horizontal="centerContinuous" vertical="center" wrapText="1"/>
      <protection locked="0"/>
    </xf>
    <xf numFmtId="0" fontId="8" fillId="0" borderId="0" xfId="0" applyFont="1" applyAlignment="1" applyProtection="1">
      <alignment horizontal="left" vertical="center" wrapText="1" indent="6"/>
      <protection locked="0"/>
    </xf>
    <xf numFmtId="0" fontId="16" fillId="0" borderId="37" xfId="0" applyFont="1" applyBorder="1" applyAlignment="1" applyProtection="1">
      <alignment/>
      <protection locked="0"/>
    </xf>
    <xf numFmtId="0" fontId="16" fillId="0" borderId="38" xfId="0" applyFont="1" applyBorder="1" applyAlignment="1" applyProtection="1">
      <alignment/>
      <protection locked="0"/>
    </xf>
    <xf numFmtId="0" fontId="16" fillId="0" borderId="39" xfId="0" applyFont="1" applyBorder="1" applyAlignment="1" applyProtection="1">
      <alignment/>
      <protection locked="0"/>
    </xf>
    <xf numFmtId="0" fontId="16" fillId="0" borderId="40" xfId="0" applyFont="1" applyBorder="1" applyAlignment="1" applyProtection="1">
      <alignment/>
      <protection locked="0"/>
    </xf>
    <xf numFmtId="0" fontId="16" fillId="0" borderId="30" xfId="0" applyFont="1" applyBorder="1" applyAlignment="1" applyProtection="1">
      <alignment/>
      <protection locked="0"/>
    </xf>
    <xf numFmtId="0" fontId="16" fillId="0" borderId="41" xfId="0" applyFont="1" applyBorder="1" applyAlignment="1" applyProtection="1">
      <alignment/>
      <protection locked="0"/>
    </xf>
    <xf numFmtId="0" fontId="16" fillId="0" borderId="42" xfId="0" applyFont="1" applyBorder="1" applyAlignment="1" applyProtection="1">
      <alignment/>
      <protection locked="0"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1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4" fillId="0" borderId="23" xfId="0" applyFont="1" applyBorder="1" applyAlignment="1" applyProtection="1">
      <alignment horizontal="centerContinuous" vertical="center" wrapText="1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 horizontal="left"/>
      <protection locked="0"/>
    </xf>
    <xf numFmtId="0" fontId="16" fillId="0" borderId="14" xfId="0" applyFont="1" applyBorder="1" applyAlignment="1" applyProtection="1">
      <alignment/>
      <protection locked="0"/>
    </xf>
    <xf numFmtId="0" fontId="16" fillId="0" borderId="43" xfId="0" applyFont="1" applyBorder="1" applyAlignment="1" applyProtection="1">
      <alignment/>
      <protection locked="0"/>
    </xf>
    <xf numFmtId="0" fontId="16" fillId="0" borderId="32" xfId="0" applyFont="1" applyBorder="1" applyAlignment="1" applyProtection="1">
      <alignment/>
      <protection locked="0"/>
    </xf>
    <xf numFmtId="0" fontId="16" fillId="0" borderId="44" xfId="0" applyFont="1" applyBorder="1" applyAlignment="1" applyProtection="1">
      <alignment/>
      <protection locked="0"/>
    </xf>
    <xf numFmtId="0" fontId="16" fillId="0" borderId="15" xfId="0" applyFont="1" applyBorder="1" applyAlignment="1" applyProtection="1">
      <alignment/>
      <protection locked="0"/>
    </xf>
    <xf numFmtId="0" fontId="13" fillId="0" borderId="43" xfId="0" applyFont="1" applyBorder="1" applyAlignment="1" applyProtection="1">
      <alignment horizontal="left"/>
      <protection locked="0"/>
    </xf>
    <xf numFmtId="0" fontId="8" fillId="0" borderId="39" xfId="0" applyFont="1" applyBorder="1" applyAlignment="1" applyProtection="1">
      <alignment/>
      <protection locked="0"/>
    </xf>
    <xf numFmtId="0" fontId="8" fillId="0" borderId="40" xfId="0" applyFont="1" applyBorder="1" applyAlignment="1" applyProtection="1">
      <alignment/>
      <protection locked="0"/>
    </xf>
    <xf numFmtId="0" fontId="8" fillId="0" borderId="43" xfId="0" applyFont="1" applyBorder="1" applyAlignment="1" applyProtection="1">
      <alignment/>
      <protection locked="0"/>
    </xf>
    <xf numFmtId="0" fontId="8" fillId="0" borderId="32" xfId="0" applyFont="1" applyBorder="1" applyAlignment="1" applyProtection="1">
      <alignment/>
      <protection locked="0"/>
    </xf>
    <xf numFmtId="0" fontId="8" fillId="0" borderId="44" xfId="0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41" xfId="0" applyFont="1" applyBorder="1" applyAlignment="1" applyProtection="1">
      <alignment/>
      <protection locked="0"/>
    </xf>
    <xf numFmtId="0" fontId="8" fillId="0" borderId="42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6" fillId="0" borderId="36" xfId="0" applyFont="1" applyBorder="1" applyAlignment="1" applyProtection="1">
      <alignment/>
      <protection locked="0"/>
    </xf>
    <xf numFmtId="0" fontId="13" fillId="0" borderId="43" xfId="0" applyFont="1" applyBorder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0" fontId="16" fillId="0" borderId="13" xfId="0" applyFont="1" applyBorder="1" applyAlignment="1" applyProtection="1">
      <alignment horizontal="left"/>
      <protection locked="0"/>
    </xf>
    <xf numFmtId="0" fontId="15" fillId="0" borderId="13" xfId="0" applyFont="1" applyBorder="1" applyAlignment="1" applyProtection="1">
      <alignment horizontal="left"/>
      <protection locked="0"/>
    </xf>
    <xf numFmtId="3" fontId="11" fillId="35" borderId="19" xfId="42" applyNumberFormat="1" applyFont="1" applyFill="1" applyBorder="1" applyAlignment="1" applyProtection="1">
      <alignment horizontal="right" vertical="center" wrapText="1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16" fillId="0" borderId="27" xfId="0" applyFont="1" applyBorder="1" applyAlignment="1" applyProtection="1">
      <alignment/>
      <protection locked="0"/>
    </xf>
    <xf numFmtId="0" fontId="16" fillId="0" borderId="28" xfId="0" applyFont="1" applyBorder="1" applyAlignment="1" applyProtection="1">
      <alignment/>
      <protection locked="0"/>
    </xf>
    <xf numFmtId="0" fontId="16" fillId="0" borderId="29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/>
      <protection locked="0"/>
    </xf>
    <xf numFmtId="0" fontId="16" fillId="0" borderId="11" xfId="0" applyFont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/>
      <protection locked="0"/>
    </xf>
    <xf numFmtId="0" fontId="16" fillId="0" borderId="39" xfId="0" applyFont="1" applyBorder="1" applyAlignment="1" applyProtection="1">
      <alignment horizontal="centerContinuous" vertical="center" wrapText="1"/>
      <protection locked="0"/>
    </xf>
    <xf numFmtId="0" fontId="16" fillId="0" borderId="41" xfId="0" applyFont="1" applyBorder="1" applyAlignment="1" applyProtection="1">
      <alignment horizontal="centerContinuous" vertical="center" wrapText="1"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16" fillId="0" borderId="40" xfId="0" applyFont="1" applyBorder="1" applyAlignment="1" applyProtection="1">
      <alignment horizontal="centerContinuous" vertical="center" wrapText="1"/>
      <protection locked="0"/>
    </xf>
    <xf numFmtId="0" fontId="16" fillId="0" borderId="42" xfId="0" applyFont="1" applyBorder="1" applyAlignment="1" applyProtection="1">
      <alignment horizontal="centerContinuous" vertical="center" wrapText="1"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13" fillId="0" borderId="36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34" fillId="0" borderId="0" xfId="0" applyFont="1" applyFill="1" applyAlignment="1" applyProtection="1">
      <alignment horizontal="left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/>
      <protection locked="0"/>
    </xf>
    <xf numFmtId="0" fontId="16" fillId="0" borderId="23" xfId="0" applyFont="1" applyBorder="1" applyAlignment="1" applyProtection="1">
      <alignment/>
      <protection locked="0"/>
    </xf>
    <xf numFmtId="0" fontId="16" fillId="0" borderId="22" xfId="0" applyFont="1" applyBorder="1" applyAlignment="1" applyProtection="1">
      <alignment/>
      <protection locked="0"/>
    </xf>
    <xf numFmtId="0" fontId="21" fillId="0" borderId="27" xfId="0" applyFont="1" applyBorder="1" applyAlignment="1" applyProtection="1">
      <alignment horizontal="center"/>
      <protection locked="0"/>
    </xf>
    <xf numFmtId="0" fontId="21" fillId="0" borderId="28" xfId="0" applyFont="1" applyBorder="1" applyAlignment="1" applyProtection="1">
      <alignment horizontal="center"/>
      <protection locked="0"/>
    </xf>
    <xf numFmtId="0" fontId="21" fillId="0" borderId="29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0" fontId="21" fillId="0" borderId="41" xfId="0" applyFont="1" applyBorder="1" applyAlignment="1" applyProtection="1">
      <alignment horizontal="center"/>
      <protection locked="0"/>
    </xf>
    <xf numFmtId="0" fontId="21" fillId="0" borderId="4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/>
      <protection locked="0"/>
    </xf>
    <xf numFmtId="0" fontId="16" fillId="0" borderId="18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indent="6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13" fillId="0" borderId="14" xfId="0" applyFont="1" applyBorder="1" applyAlignment="1" applyProtection="1">
      <alignment horizontal="left"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vertical="center"/>
      <protection locked="0"/>
    </xf>
    <xf numFmtId="0" fontId="13" fillId="0" borderId="39" xfId="0" applyFont="1" applyBorder="1" applyAlignment="1" applyProtection="1">
      <alignment/>
      <protection locked="0"/>
    </xf>
    <xf numFmtId="0" fontId="13" fillId="0" borderId="40" xfId="0" applyFont="1" applyFill="1" applyBorder="1" applyAlignment="1" applyProtection="1">
      <alignment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8" fillId="0" borderId="40" xfId="0" applyFont="1" applyFill="1" applyBorder="1" applyAlignment="1" applyProtection="1">
      <alignment/>
      <protection locked="0"/>
    </xf>
    <xf numFmtId="0" fontId="16" fillId="0" borderId="14" xfId="0" applyFont="1" applyFill="1" applyBorder="1" applyAlignment="1" applyProtection="1">
      <alignment/>
      <protection locked="0"/>
    </xf>
    <xf numFmtId="0" fontId="16" fillId="0" borderId="15" xfId="0" applyFont="1" applyFill="1" applyBorder="1" applyAlignment="1" applyProtection="1">
      <alignment/>
      <protection locked="0"/>
    </xf>
    <xf numFmtId="0" fontId="13" fillId="0" borderId="18" xfId="0" applyFont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/>
      <protection locked="0"/>
    </xf>
    <xf numFmtId="0" fontId="8" fillId="0" borderId="29" xfId="0" applyFont="1" applyFill="1" applyBorder="1" applyAlignment="1" applyProtection="1">
      <alignment/>
      <protection locked="0"/>
    </xf>
    <xf numFmtId="0" fontId="13" fillId="33" borderId="43" xfId="0" applyFont="1" applyFill="1" applyBorder="1" applyAlignment="1" applyProtection="1">
      <alignment/>
      <protection locked="0"/>
    </xf>
    <xf numFmtId="0" fontId="8" fillId="33" borderId="39" xfId="0" applyFont="1" applyFill="1" applyBorder="1" applyAlignment="1" applyProtection="1">
      <alignment/>
      <protection locked="0"/>
    </xf>
    <xf numFmtId="0" fontId="8" fillId="33" borderId="40" xfId="0" applyFont="1" applyFill="1" applyBorder="1" applyAlignment="1" applyProtection="1">
      <alignment/>
      <protection locked="0"/>
    </xf>
    <xf numFmtId="0" fontId="16" fillId="33" borderId="14" xfId="0" applyFont="1" applyFill="1" applyBorder="1" applyAlignment="1" applyProtection="1">
      <alignment/>
      <protection locked="0"/>
    </xf>
    <xf numFmtId="0" fontId="8" fillId="33" borderId="43" xfId="0" applyFont="1" applyFill="1" applyBorder="1" applyAlignment="1" applyProtection="1">
      <alignment/>
      <protection locked="0"/>
    </xf>
    <xf numFmtId="0" fontId="16" fillId="33" borderId="15" xfId="0" applyFont="1" applyFill="1" applyBorder="1" applyAlignment="1" applyProtection="1">
      <alignment/>
      <protection locked="0"/>
    </xf>
    <xf numFmtId="0" fontId="8" fillId="33" borderId="30" xfId="0" applyFont="1" applyFill="1" applyBorder="1" applyAlignment="1" applyProtection="1">
      <alignment/>
      <protection locked="0"/>
    </xf>
    <xf numFmtId="0" fontId="8" fillId="33" borderId="41" xfId="0" applyFont="1" applyFill="1" applyBorder="1" applyAlignment="1" applyProtection="1">
      <alignment/>
      <protection locked="0"/>
    </xf>
    <xf numFmtId="0" fontId="8" fillId="33" borderId="42" xfId="0" applyFont="1" applyFill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3" fillId="0" borderId="39" xfId="0" applyFont="1" applyBorder="1" applyAlignment="1" applyProtection="1">
      <alignment horizontal="left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centerContinuous" vertical="center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Continuous" vertical="center" wrapText="1"/>
      <protection locked="0"/>
    </xf>
    <xf numFmtId="0" fontId="8" fillId="0" borderId="0" xfId="0" applyFont="1" applyAlignment="1" applyProtection="1">
      <alignment horizontal="centerContinuous" vertical="top" wrapText="1"/>
      <protection locked="0"/>
    </xf>
    <xf numFmtId="0" fontId="16" fillId="0" borderId="0" xfId="0" applyFont="1" applyFill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45" xfId="0" applyFont="1" applyFill="1" applyBorder="1" applyAlignment="1" applyProtection="1">
      <alignment/>
      <protection locked="0"/>
    </xf>
    <xf numFmtId="0" fontId="8" fillId="33" borderId="46" xfId="0" applyFont="1" applyFill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43" xfId="0" applyFont="1" applyFill="1" applyBorder="1" applyAlignment="1">
      <alignment/>
    </xf>
    <xf numFmtId="0" fontId="34" fillId="0" borderId="43" xfId="0" applyFont="1" applyFill="1" applyBorder="1" applyAlignment="1">
      <alignment/>
    </xf>
    <xf numFmtId="0" fontId="16" fillId="0" borderId="43" xfId="0" applyFont="1" applyFill="1" applyBorder="1" applyAlignment="1">
      <alignment/>
    </xf>
    <xf numFmtId="0" fontId="16" fillId="0" borderId="36" xfId="0" applyFont="1" applyFill="1" applyBorder="1" applyAlignment="1">
      <alignment/>
    </xf>
    <xf numFmtId="0" fontId="11" fillId="35" borderId="31" xfId="0" applyFont="1" applyFill="1" applyBorder="1" applyAlignment="1">
      <alignment/>
    </xf>
    <xf numFmtId="0" fontId="8" fillId="0" borderId="27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0" fontId="8" fillId="0" borderId="40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8" fillId="0" borderId="36" xfId="0" applyFont="1" applyBorder="1" applyAlignment="1" applyProtection="1">
      <alignment/>
      <protection locked="0"/>
    </xf>
    <xf numFmtId="0" fontId="8" fillId="0" borderId="37" xfId="0" applyFont="1" applyBorder="1" applyAlignment="1" applyProtection="1">
      <alignment/>
      <protection locked="0"/>
    </xf>
    <xf numFmtId="0" fontId="8" fillId="0" borderId="38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1" fillId="35" borderId="19" xfId="0" applyFont="1" applyFill="1" applyBorder="1" applyAlignment="1" applyProtection="1">
      <alignment/>
      <protection/>
    </xf>
    <xf numFmtId="0" fontId="8" fillId="0" borderId="32" xfId="0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left"/>
      <protection locked="0"/>
    </xf>
    <xf numFmtId="0" fontId="16" fillId="0" borderId="25" xfId="0" applyFont="1" applyBorder="1" applyAlignment="1" applyProtection="1">
      <alignment/>
      <protection locked="0"/>
    </xf>
    <xf numFmtId="0" fontId="13" fillId="0" borderId="25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/>
      <protection locked="0"/>
    </xf>
    <xf numFmtId="0" fontId="32" fillId="0" borderId="15" xfId="0" applyFont="1" applyBorder="1" applyAlignment="1" applyProtection="1">
      <alignment/>
      <protection/>
    </xf>
    <xf numFmtId="0" fontId="11" fillId="35" borderId="47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7" fillId="0" borderId="0" xfId="0" applyFont="1" applyAlignment="1" applyProtection="1">
      <alignment/>
      <protection locked="0"/>
    </xf>
    <xf numFmtId="0" fontId="21" fillId="0" borderId="48" xfId="0" applyFont="1" applyBorder="1" applyAlignment="1">
      <alignment horizontal="center"/>
    </xf>
    <xf numFmtId="0" fontId="36" fillId="0" borderId="0" xfId="0" applyFont="1" applyAlignment="1" applyProtection="1">
      <alignment/>
      <protection locked="0"/>
    </xf>
    <xf numFmtId="0" fontId="36" fillId="0" borderId="20" xfId="0" applyFont="1" applyBorder="1" applyAlignment="1" applyProtection="1">
      <alignment/>
      <protection locked="0"/>
    </xf>
    <xf numFmtId="0" fontId="15" fillId="0" borderId="13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/>
      <protection locked="0"/>
    </xf>
    <xf numFmtId="0" fontId="37" fillId="0" borderId="0" xfId="0" applyFont="1" applyAlignment="1">
      <alignment horizontal="left"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Continuous" vertical="center" wrapText="1"/>
    </xf>
    <xf numFmtId="0" fontId="40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5" fillId="0" borderId="14" xfId="0" applyFont="1" applyBorder="1" applyAlignment="1">
      <alignment horizontal="left"/>
    </xf>
    <xf numFmtId="0" fontId="45" fillId="0" borderId="14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wrapText="1"/>
    </xf>
    <xf numFmtId="0" fontId="42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/>
    </xf>
    <xf numFmtId="0" fontId="45" fillId="0" borderId="14" xfId="0" applyFont="1" applyBorder="1" applyAlignment="1">
      <alignment/>
    </xf>
    <xf numFmtId="0" fontId="5" fillId="0" borderId="33" xfId="0" applyFont="1" applyFill="1" applyBorder="1" applyAlignment="1">
      <alignment horizontal="center"/>
    </xf>
    <xf numFmtId="0" fontId="45" fillId="0" borderId="15" xfId="0" applyFont="1" applyBorder="1" applyAlignment="1">
      <alignment/>
    </xf>
    <xf numFmtId="0" fontId="5" fillId="0" borderId="34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38" fillId="0" borderId="0" xfId="0" applyFont="1" applyAlignment="1">
      <alignment horizontal="centerContinuous" vertical="center" wrapText="1"/>
    </xf>
    <xf numFmtId="0" fontId="17" fillId="0" borderId="0" xfId="0" applyFont="1" applyAlignment="1">
      <alignment horizontal="centerContinuous" vertical="center" wrapText="1"/>
    </xf>
    <xf numFmtId="0" fontId="1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0" fillId="0" borderId="0" xfId="0" applyFont="1" applyAlignment="1">
      <alignment horizontal="centerContinuous" vertical="center" wrapText="1"/>
    </xf>
    <xf numFmtId="0" fontId="41" fillId="0" borderId="0" xfId="0" applyFont="1" applyAlignment="1">
      <alignment horizontal="centerContinuous" vertical="center" wrapText="1"/>
    </xf>
    <xf numFmtId="0" fontId="51" fillId="0" borderId="0" xfId="0" applyFont="1" applyAlignment="1">
      <alignment horizontal="centerContinuous" vertical="center" wrapText="1"/>
    </xf>
    <xf numFmtId="0" fontId="52" fillId="0" borderId="0" xfId="0" applyFont="1" applyAlignment="1">
      <alignment horizontal="centerContinuous" vertical="center" wrapText="1"/>
    </xf>
    <xf numFmtId="0" fontId="53" fillId="0" borderId="0" xfId="0" applyFont="1" applyAlignment="1">
      <alignment horizontal="centerContinuous" vertical="center" wrapText="1"/>
    </xf>
    <xf numFmtId="0" fontId="39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Continuous" vertical="center" wrapText="1"/>
    </xf>
    <xf numFmtId="0" fontId="39" fillId="0" borderId="31" xfId="0" applyFont="1" applyBorder="1" applyAlignment="1">
      <alignment horizontal="centerContinuous" vertical="center" wrapText="1"/>
    </xf>
    <xf numFmtId="0" fontId="39" fillId="0" borderId="47" xfId="0" applyFont="1" applyBorder="1" applyAlignment="1">
      <alignment horizontal="centerContinuous" vertical="center" wrapText="1"/>
    </xf>
    <xf numFmtId="0" fontId="39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9" fillId="0" borderId="20" xfId="0" applyFont="1" applyBorder="1" applyAlignment="1">
      <alignment horizontal="left"/>
    </xf>
    <xf numFmtId="0" fontId="54" fillId="0" borderId="20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right"/>
    </xf>
    <xf numFmtId="0" fontId="39" fillId="0" borderId="14" xfId="0" applyFont="1" applyBorder="1" applyAlignment="1">
      <alignment horizontal="left"/>
    </xf>
    <xf numFmtId="3" fontId="42" fillId="0" borderId="14" xfId="0" applyNumberFormat="1" applyFont="1" applyBorder="1" applyAlignment="1">
      <alignment horizontal="right"/>
    </xf>
    <xf numFmtId="0" fontId="45" fillId="0" borderId="14" xfId="0" applyFont="1" applyBorder="1" applyAlignment="1">
      <alignment horizontal="right"/>
    </xf>
    <xf numFmtId="3" fontId="45" fillId="0" borderId="14" xfId="0" applyNumberFormat="1" applyFont="1" applyBorder="1" applyAlignment="1">
      <alignment horizontal="right"/>
    </xf>
    <xf numFmtId="0" fontId="4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 indent="3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3" fontId="42" fillId="0" borderId="15" xfId="0" applyNumberFormat="1" applyFont="1" applyBorder="1" applyAlignment="1">
      <alignment horizontal="right"/>
    </xf>
    <xf numFmtId="0" fontId="45" fillId="0" borderId="15" xfId="0" applyFont="1" applyBorder="1" applyAlignment="1">
      <alignment horizontal="right"/>
    </xf>
    <xf numFmtId="0" fontId="56" fillId="0" borderId="0" xfId="0" applyFont="1" applyBorder="1" applyAlignment="1">
      <alignment horizontal="left"/>
    </xf>
    <xf numFmtId="0" fontId="46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14" fillId="0" borderId="14" xfId="0" applyFont="1" applyBorder="1" applyAlignment="1" applyProtection="1">
      <alignment/>
      <protection locked="0"/>
    </xf>
    <xf numFmtId="0" fontId="35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 horizontal="right"/>
      <protection locked="0"/>
    </xf>
    <xf numFmtId="0" fontId="48" fillId="0" borderId="14" xfId="0" applyFont="1" applyFill="1" applyBorder="1" applyAlignment="1" applyProtection="1">
      <alignment horizontal="right"/>
      <protection locked="0"/>
    </xf>
    <xf numFmtId="0" fontId="49" fillId="0" borderId="14" xfId="0" applyFont="1" applyFill="1" applyBorder="1" applyAlignment="1" applyProtection="1">
      <alignment horizontal="right"/>
      <protection locked="0"/>
    </xf>
    <xf numFmtId="0" fontId="49" fillId="0" borderId="32" xfId="0" applyFont="1" applyFill="1" applyBorder="1" applyAlignment="1" applyProtection="1">
      <alignment horizontal="right"/>
      <protection locked="0"/>
    </xf>
    <xf numFmtId="0" fontId="48" fillId="0" borderId="15" xfId="0" applyFont="1" applyFill="1" applyBorder="1" applyAlignment="1" applyProtection="1">
      <alignment horizontal="right"/>
      <protection locked="0"/>
    </xf>
    <xf numFmtId="0" fontId="49" fillId="0" borderId="15" xfId="0" applyFont="1" applyFill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right"/>
      <protection locked="0"/>
    </xf>
    <xf numFmtId="0" fontId="17" fillId="0" borderId="14" xfId="0" applyFont="1" applyBorder="1" applyAlignment="1" applyProtection="1">
      <alignment/>
      <protection locked="0"/>
    </xf>
    <xf numFmtId="3" fontId="11" fillId="0" borderId="13" xfId="0" applyNumberFormat="1" applyFont="1" applyBorder="1" applyAlignment="1" applyProtection="1">
      <alignment horizontal="right" vertical="center"/>
      <protection locked="0"/>
    </xf>
    <xf numFmtId="3" fontId="8" fillId="0" borderId="13" xfId="0" applyNumberFormat="1" applyFont="1" applyBorder="1" applyAlignment="1" applyProtection="1">
      <alignment horizontal="right" vertical="center"/>
      <protection locked="0"/>
    </xf>
    <xf numFmtId="0" fontId="8" fillId="0" borderId="14" xfId="0" applyFont="1" applyBorder="1" applyAlignment="1" applyProtection="1">
      <alignment/>
      <protection locked="0"/>
    </xf>
    <xf numFmtId="3" fontId="59" fillId="0" borderId="15" xfId="0" applyNumberFormat="1" applyFont="1" applyBorder="1" applyAlignment="1" applyProtection="1">
      <alignment horizontal="right" vertical="center"/>
      <protection locked="0"/>
    </xf>
    <xf numFmtId="0" fontId="60" fillId="0" borderId="14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60" fillId="0" borderId="14" xfId="0" applyFont="1" applyBorder="1" applyAlignment="1" applyProtection="1">
      <alignment horizontal="right"/>
      <protection locked="0"/>
    </xf>
    <xf numFmtId="0" fontId="60" fillId="0" borderId="14" xfId="0" applyFont="1" applyBorder="1" applyAlignment="1" applyProtection="1">
      <alignment horizontal="right"/>
      <protection locked="0"/>
    </xf>
    <xf numFmtId="0" fontId="61" fillId="0" borderId="14" xfId="0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62" fillId="0" borderId="14" xfId="0" applyFont="1" applyBorder="1" applyAlignment="1" applyProtection="1">
      <alignment horizontal="right"/>
      <protection locked="0"/>
    </xf>
    <xf numFmtId="0" fontId="62" fillId="0" borderId="14" xfId="0" applyFont="1" applyBorder="1" applyAlignment="1" applyProtection="1">
      <alignment horizontal="right"/>
      <protection locked="0"/>
    </xf>
    <xf numFmtId="0" fontId="63" fillId="0" borderId="14" xfId="0" applyFont="1" applyBorder="1" applyAlignment="1" applyProtection="1">
      <alignment horizontal="right"/>
      <protection locked="0"/>
    </xf>
    <xf numFmtId="0" fontId="21" fillId="0" borderId="14" xfId="0" applyFont="1" applyBorder="1" applyAlignment="1" applyProtection="1">
      <alignment horizontal="right"/>
      <protection locked="0"/>
    </xf>
    <xf numFmtId="0" fontId="43" fillId="0" borderId="14" xfId="0" applyFont="1" applyBorder="1" applyAlignment="1" applyProtection="1">
      <alignment horizontal="right"/>
      <protection locked="0"/>
    </xf>
    <xf numFmtId="0" fontId="60" fillId="0" borderId="14" xfId="0" applyFont="1" applyBorder="1" applyAlignment="1" applyProtection="1">
      <alignment/>
      <protection locked="0"/>
    </xf>
    <xf numFmtId="0" fontId="61" fillId="0" borderId="14" xfId="0" applyFont="1" applyFill="1" applyBorder="1" applyAlignment="1" applyProtection="1">
      <alignment horizontal="center"/>
      <protection locked="0"/>
    </xf>
    <xf numFmtId="0" fontId="60" fillId="0" borderId="32" xfId="0" applyFont="1" applyBorder="1" applyAlignment="1" applyProtection="1">
      <alignment/>
      <protection locked="0"/>
    </xf>
    <xf numFmtId="0" fontId="60" fillId="0" borderId="32" xfId="0" applyFont="1" applyFill="1" applyBorder="1" applyAlignment="1" applyProtection="1">
      <alignment/>
      <protection locked="0"/>
    </xf>
    <xf numFmtId="0" fontId="17" fillId="0" borderId="13" xfId="0" applyFont="1" applyBorder="1" applyAlignment="1" applyProtection="1">
      <alignment/>
      <protection locked="0"/>
    </xf>
    <xf numFmtId="0" fontId="17" fillId="0" borderId="14" xfId="0" applyFont="1" applyBorder="1" applyAlignment="1" applyProtection="1">
      <alignment/>
      <protection locked="0"/>
    </xf>
    <xf numFmtId="0" fontId="60" fillId="0" borderId="13" xfId="0" applyFont="1" applyBorder="1" applyAlignment="1" applyProtection="1">
      <alignment horizontal="right"/>
      <protection locked="0"/>
    </xf>
    <xf numFmtId="0" fontId="44" fillId="0" borderId="20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4" fontId="11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1" fillId="0" borderId="24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" fontId="14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8" fillId="0" borderId="24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21" fillId="0" borderId="24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3" fillId="0" borderId="2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 applyAlignment="1" applyProtection="1">
      <alignment vertical="center" wrapText="1"/>
      <protection locked="0"/>
    </xf>
    <xf numFmtId="0" fontId="17" fillId="0" borderId="2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25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 indent="6"/>
    </xf>
    <xf numFmtId="0" fontId="0" fillId="0" borderId="0" xfId="0" applyFont="1" applyAlignment="1">
      <alignment horizontal="left" vertical="center" wrapText="1" indent="6"/>
    </xf>
    <xf numFmtId="0" fontId="8" fillId="0" borderId="0" xfId="0" applyFont="1" applyAlignment="1">
      <alignment horizontal="left" vertical="center" wrapText="1" indent="6"/>
    </xf>
    <xf numFmtId="0" fontId="23" fillId="0" borderId="1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wrapText="1"/>
    </xf>
    <xf numFmtId="0" fontId="21" fillId="0" borderId="47" xfId="0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21" fillId="0" borderId="18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4" xfId="0" applyFont="1" applyBorder="1" applyAlignment="1">
      <alignment horizontal="center" wrapText="1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left" vertical="center" wrapText="1" indent="6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Fill="1" applyAlignment="1" applyProtection="1">
      <alignment horizontal="left" vertical="center" wrapText="1" indent="6"/>
      <protection locked="0"/>
    </xf>
    <xf numFmtId="0" fontId="11" fillId="0" borderId="3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1" xfId="0" applyFont="1" applyBorder="1" applyAlignment="1">
      <alignment wrapText="1"/>
    </xf>
    <xf numFmtId="0" fontId="8" fillId="0" borderId="17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5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 wrapText="1"/>
    </xf>
    <xf numFmtId="0" fontId="8" fillId="0" borderId="47" xfId="0" applyFont="1" applyBorder="1" applyAlignment="1">
      <alignment wrapText="1"/>
    </xf>
    <xf numFmtId="0" fontId="8" fillId="0" borderId="3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wrapText="1"/>
      <protection locked="0"/>
    </xf>
    <xf numFmtId="0" fontId="8" fillId="0" borderId="23" xfId="0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11" fillId="0" borderId="31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21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 indent="6"/>
    </xf>
    <xf numFmtId="0" fontId="4" fillId="0" borderId="2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31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76200</xdr:rowOff>
    </xdr:from>
    <xdr:to>
      <xdr:col>11</xdr:col>
      <xdr:colOff>581025</xdr:colOff>
      <xdr:row>1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704850" y="419100"/>
          <a:ext cx="728662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24</xdr:row>
      <xdr:rowOff>104775</xdr:rowOff>
    </xdr:from>
    <xdr:to>
      <xdr:col>11</xdr:col>
      <xdr:colOff>590550</xdr:colOff>
      <xdr:row>24</xdr:row>
      <xdr:rowOff>123825</xdr:rowOff>
    </xdr:to>
    <xdr:sp>
      <xdr:nvSpPr>
        <xdr:cNvPr id="2" name="Line 1"/>
        <xdr:cNvSpPr>
          <a:spLocks/>
        </xdr:cNvSpPr>
      </xdr:nvSpPr>
      <xdr:spPr>
        <a:xfrm flipH="1">
          <a:off x="704850" y="5915025"/>
          <a:ext cx="7296150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35</xdr:row>
      <xdr:rowOff>9525</xdr:rowOff>
    </xdr:from>
    <xdr:to>
      <xdr:col>15</xdr:col>
      <xdr:colOff>0</xdr:colOff>
      <xdr:row>36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6934200" y="7239000"/>
          <a:ext cx="1362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Đơn vị báo cáo</a:t>
          </a:r>
        </a:p>
      </xdr:txBody>
    </xdr:sp>
    <xdr:clientData/>
  </xdr:twoCellAnchor>
  <xdr:twoCellAnchor>
    <xdr:from>
      <xdr:col>12</xdr:col>
      <xdr:colOff>381000</xdr:colOff>
      <xdr:row>70</xdr:row>
      <xdr:rowOff>9525</xdr:rowOff>
    </xdr:from>
    <xdr:to>
      <xdr:col>14</xdr:col>
      <xdr:colOff>628650</xdr:colOff>
      <xdr:row>71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6886575" y="14611350"/>
          <a:ext cx="1362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Đơn vị báo cáo</a:t>
          </a:r>
        </a:p>
      </xdr:txBody>
    </xdr:sp>
    <xdr:clientData/>
  </xdr:twoCellAnchor>
  <xdr:twoCellAnchor>
    <xdr:from>
      <xdr:col>12</xdr:col>
      <xdr:colOff>390525</xdr:colOff>
      <xdr:row>108</xdr:row>
      <xdr:rowOff>9525</xdr:rowOff>
    </xdr:from>
    <xdr:to>
      <xdr:col>14</xdr:col>
      <xdr:colOff>638175</xdr:colOff>
      <xdr:row>109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6896100" y="21917025"/>
          <a:ext cx="1362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Đơn vị báo cáo</a:t>
          </a:r>
        </a:p>
      </xdr:txBody>
    </xdr:sp>
    <xdr:clientData/>
  </xdr:twoCellAnchor>
  <xdr:twoCellAnchor>
    <xdr:from>
      <xdr:col>12</xdr:col>
      <xdr:colOff>381000</xdr:colOff>
      <xdr:row>146</xdr:row>
      <xdr:rowOff>9525</xdr:rowOff>
    </xdr:from>
    <xdr:to>
      <xdr:col>14</xdr:col>
      <xdr:colOff>628650</xdr:colOff>
      <xdr:row>147</xdr:row>
      <xdr:rowOff>19050</xdr:rowOff>
    </xdr:to>
    <xdr:sp>
      <xdr:nvSpPr>
        <xdr:cNvPr id="4" name="Rectangle 5"/>
        <xdr:cNvSpPr>
          <a:spLocks/>
        </xdr:cNvSpPr>
      </xdr:nvSpPr>
      <xdr:spPr>
        <a:xfrm>
          <a:off x="6886575" y="29270325"/>
          <a:ext cx="1362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Đơn vị báo cáo</a:t>
          </a:r>
        </a:p>
      </xdr:txBody>
    </xdr:sp>
    <xdr:clientData/>
  </xdr:twoCellAnchor>
  <xdr:twoCellAnchor>
    <xdr:from>
      <xdr:col>12</xdr:col>
      <xdr:colOff>361950</xdr:colOff>
      <xdr:row>182</xdr:row>
      <xdr:rowOff>9525</xdr:rowOff>
    </xdr:from>
    <xdr:to>
      <xdr:col>14</xdr:col>
      <xdr:colOff>609600</xdr:colOff>
      <xdr:row>183</xdr:row>
      <xdr:rowOff>19050</xdr:rowOff>
    </xdr:to>
    <xdr:sp>
      <xdr:nvSpPr>
        <xdr:cNvPr id="5" name="Rectangle 6"/>
        <xdr:cNvSpPr>
          <a:spLocks/>
        </xdr:cNvSpPr>
      </xdr:nvSpPr>
      <xdr:spPr>
        <a:xfrm>
          <a:off x="6867525" y="36385500"/>
          <a:ext cx="1362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Đơn vị báo cáo</a:t>
          </a:r>
        </a:p>
      </xdr:txBody>
    </xdr:sp>
    <xdr:clientData/>
  </xdr:twoCellAnchor>
  <xdr:twoCellAnchor>
    <xdr:from>
      <xdr:col>13</xdr:col>
      <xdr:colOff>47625</xdr:colOff>
      <xdr:row>37</xdr:row>
      <xdr:rowOff>28575</xdr:rowOff>
    </xdr:from>
    <xdr:to>
      <xdr:col>15</xdr:col>
      <xdr:colOff>419100</xdr:colOff>
      <xdr:row>38</xdr:row>
      <xdr:rowOff>104775</xdr:rowOff>
    </xdr:to>
    <xdr:sp>
      <xdr:nvSpPr>
        <xdr:cNvPr id="6" name="Rectangle 7"/>
        <xdr:cNvSpPr>
          <a:spLocks/>
        </xdr:cNvSpPr>
      </xdr:nvSpPr>
      <xdr:spPr>
        <a:xfrm>
          <a:off x="6991350" y="7677150"/>
          <a:ext cx="1724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KH¤NG Cã</a:t>
          </a:r>
        </a:p>
      </xdr:txBody>
    </xdr:sp>
    <xdr:clientData/>
  </xdr:twoCellAnchor>
  <xdr:twoCellAnchor>
    <xdr:from>
      <xdr:col>13</xdr:col>
      <xdr:colOff>57150</xdr:colOff>
      <xdr:row>184</xdr:row>
      <xdr:rowOff>47625</xdr:rowOff>
    </xdr:from>
    <xdr:to>
      <xdr:col>15</xdr:col>
      <xdr:colOff>428625</xdr:colOff>
      <xdr:row>185</xdr:row>
      <xdr:rowOff>133350</xdr:rowOff>
    </xdr:to>
    <xdr:sp>
      <xdr:nvSpPr>
        <xdr:cNvPr id="7" name="Rectangle 8"/>
        <xdr:cNvSpPr>
          <a:spLocks/>
        </xdr:cNvSpPr>
      </xdr:nvSpPr>
      <xdr:spPr>
        <a:xfrm>
          <a:off x="7000875" y="36823650"/>
          <a:ext cx="1724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KH¤NG Cã</a:t>
          </a:r>
        </a:p>
      </xdr:txBody>
    </xdr:sp>
    <xdr:clientData/>
  </xdr:twoCellAnchor>
  <xdr:twoCellAnchor>
    <xdr:from>
      <xdr:col>1</xdr:col>
      <xdr:colOff>9525</xdr:colOff>
      <xdr:row>32</xdr:row>
      <xdr:rowOff>9525</xdr:rowOff>
    </xdr:from>
    <xdr:to>
      <xdr:col>16</xdr:col>
      <xdr:colOff>19050</xdr:colOff>
      <xdr:row>33</xdr:row>
      <xdr:rowOff>9525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9050" y="6638925"/>
          <a:ext cx="88963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Nguyễn Trung Kiên</a:t>
          </a:r>
        </a:p>
      </xdr:txBody>
    </xdr:sp>
    <xdr:clientData/>
  </xdr:twoCellAnchor>
  <xdr:twoCellAnchor>
    <xdr:from>
      <xdr:col>1</xdr:col>
      <xdr:colOff>9525</xdr:colOff>
      <xdr:row>67</xdr:row>
      <xdr:rowOff>9525</xdr:rowOff>
    </xdr:from>
    <xdr:to>
      <xdr:col>16</xdr:col>
      <xdr:colOff>19050</xdr:colOff>
      <xdr:row>68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19050" y="13982700"/>
          <a:ext cx="88963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Nguyễn Trung Kiên</a:t>
          </a:r>
        </a:p>
      </xdr:txBody>
    </xdr:sp>
    <xdr:clientData/>
  </xdr:twoCellAnchor>
  <xdr:twoCellAnchor>
    <xdr:from>
      <xdr:col>1</xdr:col>
      <xdr:colOff>9525</xdr:colOff>
      <xdr:row>106</xdr:row>
      <xdr:rowOff>9525</xdr:rowOff>
    </xdr:from>
    <xdr:to>
      <xdr:col>16</xdr:col>
      <xdr:colOff>19050</xdr:colOff>
      <xdr:row>107</xdr:row>
      <xdr:rowOff>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9050" y="21497925"/>
          <a:ext cx="88963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Nguyễn Trung Kiên</a:t>
          </a:r>
        </a:p>
      </xdr:txBody>
    </xdr:sp>
    <xdr:clientData/>
  </xdr:twoCellAnchor>
  <xdr:twoCellAnchor>
    <xdr:from>
      <xdr:col>1</xdr:col>
      <xdr:colOff>9525</xdr:colOff>
      <xdr:row>144</xdr:row>
      <xdr:rowOff>9525</xdr:rowOff>
    </xdr:from>
    <xdr:to>
      <xdr:col>16</xdr:col>
      <xdr:colOff>19050</xdr:colOff>
      <xdr:row>145</xdr:row>
      <xdr:rowOff>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19050" y="28822650"/>
          <a:ext cx="88963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Nguyễn Trung Kiên</a:t>
          </a:r>
        </a:p>
      </xdr:txBody>
    </xdr:sp>
    <xdr:clientData/>
  </xdr:twoCellAnchor>
  <xdr:twoCellAnchor>
    <xdr:from>
      <xdr:col>1</xdr:col>
      <xdr:colOff>9525</xdr:colOff>
      <xdr:row>181</xdr:row>
      <xdr:rowOff>9525</xdr:rowOff>
    </xdr:from>
    <xdr:to>
      <xdr:col>16</xdr:col>
      <xdr:colOff>19050</xdr:colOff>
      <xdr:row>182</xdr:row>
      <xdr:rowOff>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19050" y="36175950"/>
          <a:ext cx="88963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Nguyễn Trung Kiên</a:t>
          </a:r>
        </a:p>
      </xdr:txBody>
    </xdr:sp>
    <xdr:clientData/>
  </xdr:twoCellAnchor>
  <xdr:twoCellAnchor>
    <xdr:from>
      <xdr:col>1</xdr:col>
      <xdr:colOff>9525</xdr:colOff>
      <xdr:row>214</xdr:row>
      <xdr:rowOff>9525</xdr:rowOff>
    </xdr:from>
    <xdr:to>
      <xdr:col>16</xdr:col>
      <xdr:colOff>19050</xdr:colOff>
      <xdr:row>215</xdr:row>
      <xdr:rowOff>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19050" y="42852975"/>
          <a:ext cx="88963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Nguyễn Trung Kiên</a:t>
          </a:r>
        </a:p>
      </xdr:txBody>
    </xdr:sp>
    <xdr:clientData/>
  </xdr:twoCellAnchor>
  <xdr:twoCellAnchor>
    <xdr:from>
      <xdr:col>12</xdr:col>
      <xdr:colOff>257175</xdr:colOff>
      <xdr:row>207</xdr:row>
      <xdr:rowOff>28575</xdr:rowOff>
    </xdr:from>
    <xdr:to>
      <xdr:col>15</xdr:col>
      <xdr:colOff>419100</xdr:colOff>
      <xdr:row>208</xdr:row>
      <xdr:rowOff>28575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6762750" y="41405175"/>
          <a:ext cx="1952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Ngày 24 tháng 12 năm 2013</a:t>
          </a:r>
        </a:p>
      </xdr:txBody>
    </xdr:sp>
    <xdr:clientData/>
  </xdr:twoCellAnchor>
  <xdr:twoCellAnchor>
    <xdr:from>
      <xdr:col>12</xdr:col>
      <xdr:colOff>361950</xdr:colOff>
      <xdr:row>175</xdr:row>
      <xdr:rowOff>28575</xdr:rowOff>
    </xdr:from>
    <xdr:to>
      <xdr:col>15</xdr:col>
      <xdr:colOff>523875</xdr:colOff>
      <xdr:row>176</xdr:row>
      <xdr:rowOff>28575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867525" y="34994850"/>
          <a:ext cx="1952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Ngày 24 tháng 12 năm 2013</a:t>
          </a:r>
        </a:p>
      </xdr:txBody>
    </xdr:sp>
    <xdr:clientData/>
  </xdr:twoCellAnchor>
  <xdr:twoCellAnchor>
    <xdr:from>
      <xdr:col>12</xdr:col>
      <xdr:colOff>361950</xdr:colOff>
      <xdr:row>137</xdr:row>
      <xdr:rowOff>28575</xdr:rowOff>
    </xdr:from>
    <xdr:to>
      <xdr:col>15</xdr:col>
      <xdr:colOff>523875</xdr:colOff>
      <xdr:row>138</xdr:row>
      <xdr:rowOff>28575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6867525" y="27374850"/>
          <a:ext cx="1952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Ngày 24 tháng 12 năm 2013</a:t>
          </a:r>
        </a:p>
      </xdr:txBody>
    </xdr:sp>
    <xdr:clientData/>
  </xdr:twoCellAnchor>
  <xdr:twoCellAnchor>
    <xdr:from>
      <xdr:col>12</xdr:col>
      <xdr:colOff>361950</xdr:colOff>
      <xdr:row>99</xdr:row>
      <xdr:rowOff>28575</xdr:rowOff>
    </xdr:from>
    <xdr:to>
      <xdr:col>15</xdr:col>
      <xdr:colOff>523875</xdr:colOff>
      <xdr:row>100</xdr:row>
      <xdr:rowOff>28575</xdr:rowOff>
    </xdr:to>
    <xdr:sp>
      <xdr:nvSpPr>
        <xdr:cNvPr id="17" name="Text Box 20"/>
        <xdr:cNvSpPr txBox="1">
          <a:spLocks noChangeArrowheads="1"/>
        </xdr:cNvSpPr>
      </xdr:nvSpPr>
      <xdr:spPr>
        <a:xfrm>
          <a:off x="6867525" y="20126325"/>
          <a:ext cx="1952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Ngày 24 tháng 12 năm 2013</a:t>
          </a:r>
        </a:p>
      </xdr:txBody>
    </xdr:sp>
    <xdr:clientData/>
  </xdr:twoCellAnchor>
  <xdr:twoCellAnchor>
    <xdr:from>
      <xdr:col>12</xdr:col>
      <xdr:colOff>361950</xdr:colOff>
      <xdr:row>60</xdr:row>
      <xdr:rowOff>28575</xdr:rowOff>
    </xdr:from>
    <xdr:to>
      <xdr:col>15</xdr:col>
      <xdr:colOff>523875</xdr:colOff>
      <xdr:row>61</xdr:row>
      <xdr:rowOff>28575</xdr:rowOff>
    </xdr:to>
    <xdr:sp>
      <xdr:nvSpPr>
        <xdr:cNvPr id="18" name="Text Box 21"/>
        <xdr:cNvSpPr txBox="1">
          <a:spLocks noChangeArrowheads="1"/>
        </xdr:cNvSpPr>
      </xdr:nvSpPr>
      <xdr:spPr>
        <a:xfrm>
          <a:off x="6867525" y="12534900"/>
          <a:ext cx="1952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Ngày 24 tháng 12 năm 2013</a:t>
          </a:r>
        </a:p>
      </xdr:txBody>
    </xdr:sp>
    <xdr:clientData/>
  </xdr:twoCellAnchor>
  <xdr:twoCellAnchor>
    <xdr:from>
      <xdr:col>12</xdr:col>
      <xdr:colOff>361950</xdr:colOff>
      <xdr:row>25</xdr:row>
      <xdr:rowOff>28575</xdr:rowOff>
    </xdr:from>
    <xdr:to>
      <xdr:col>15</xdr:col>
      <xdr:colOff>523875</xdr:colOff>
      <xdr:row>26</xdr:row>
      <xdr:rowOff>38100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6867525" y="5257800"/>
          <a:ext cx="1952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Ngày 24 tháng 12 năm 2013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37</xdr:row>
      <xdr:rowOff>28575</xdr:rowOff>
    </xdr:from>
    <xdr:to>
      <xdr:col>12</xdr:col>
      <xdr:colOff>257175</xdr:colOff>
      <xdr:row>38</xdr:row>
      <xdr:rowOff>104775</xdr:rowOff>
    </xdr:to>
    <xdr:sp>
      <xdr:nvSpPr>
        <xdr:cNvPr id="1" name="Rectangle 10"/>
        <xdr:cNvSpPr>
          <a:spLocks/>
        </xdr:cNvSpPr>
      </xdr:nvSpPr>
      <xdr:spPr>
        <a:xfrm>
          <a:off x="6219825" y="7762875"/>
          <a:ext cx="1724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KH¤NG Cã</a:t>
          </a:r>
        </a:p>
      </xdr:txBody>
    </xdr:sp>
    <xdr:clientData/>
  </xdr:twoCellAnchor>
  <xdr:twoCellAnchor>
    <xdr:from>
      <xdr:col>10</xdr:col>
      <xdr:colOff>28575</xdr:colOff>
      <xdr:row>72</xdr:row>
      <xdr:rowOff>9525</xdr:rowOff>
    </xdr:from>
    <xdr:to>
      <xdr:col>12</xdr:col>
      <xdr:colOff>247650</xdr:colOff>
      <xdr:row>73</xdr:row>
      <xdr:rowOff>85725</xdr:rowOff>
    </xdr:to>
    <xdr:sp>
      <xdr:nvSpPr>
        <xdr:cNvPr id="2" name="Rectangle 11"/>
        <xdr:cNvSpPr>
          <a:spLocks/>
        </xdr:cNvSpPr>
      </xdr:nvSpPr>
      <xdr:spPr>
        <a:xfrm>
          <a:off x="6210300" y="15106650"/>
          <a:ext cx="1724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KH¤NG Cã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36</xdr:row>
      <xdr:rowOff>28575</xdr:rowOff>
    </xdr:from>
    <xdr:to>
      <xdr:col>12</xdr:col>
      <xdr:colOff>285750</xdr:colOff>
      <xdr:row>37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6362700" y="7667625"/>
          <a:ext cx="1724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KH¤NG Cã</a:t>
          </a:r>
        </a:p>
      </xdr:txBody>
    </xdr:sp>
    <xdr:clientData/>
  </xdr:twoCellAnchor>
  <xdr:twoCellAnchor>
    <xdr:from>
      <xdr:col>10</xdr:col>
      <xdr:colOff>47625</xdr:colOff>
      <xdr:row>74</xdr:row>
      <xdr:rowOff>19050</xdr:rowOff>
    </xdr:from>
    <xdr:to>
      <xdr:col>12</xdr:col>
      <xdr:colOff>285750</xdr:colOff>
      <xdr:row>75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6362700" y="14944725"/>
          <a:ext cx="1724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KH¤NG Cã</a:t>
          </a:r>
        </a:p>
      </xdr:txBody>
    </xdr:sp>
    <xdr:clientData/>
  </xdr:twoCellAnchor>
  <xdr:twoCellAnchor>
    <xdr:from>
      <xdr:col>10</xdr:col>
      <xdr:colOff>57150</xdr:colOff>
      <xdr:row>113</xdr:row>
      <xdr:rowOff>9525</xdr:rowOff>
    </xdr:from>
    <xdr:to>
      <xdr:col>12</xdr:col>
      <xdr:colOff>295275</xdr:colOff>
      <xdr:row>114</xdr:row>
      <xdr:rowOff>95250</xdr:rowOff>
    </xdr:to>
    <xdr:sp>
      <xdr:nvSpPr>
        <xdr:cNvPr id="3" name="Rectangle 3"/>
        <xdr:cNvSpPr>
          <a:spLocks/>
        </xdr:cNvSpPr>
      </xdr:nvSpPr>
      <xdr:spPr>
        <a:xfrm>
          <a:off x="6372225" y="22174200"/>
          <a:ext cx="1724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KH¤NG Cã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2</xdr:row>
      <xdr:rowOff>47625</xdr:rowOff>
    </xdr:from>
    <xdr:to>
      <xdr:col>14</xdr:col>
      <xdr:colOff>38100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029325" y="409575"/>
          <a:ext cx="1724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KH¤NG Cã</a:t>
          </a:r>
        </a:p>
      </xdr:txBody>
    </xdr:sp>
    <xdr:clientData/>
  </xdr:twoCellAnchor>
  <xdr:twoCellAnchor>
    <xdr:from>
      <xdr:col>9</xdr:col>
      <xdr:colOff>38100</xdr:colOff>
      <xdr:row>35</xdr:row>
      <xdr:rowOff>19050</xdr:rowOff>
    </xdr:from>
    <xdr:to>
      <xdr:col>12</xdr:col>
      <xdr:colOff>333375</xdr:colOff>
      <xdr:row>36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562600" y="6972300"/>
          <a:ext cx="1724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KH¤NG Cã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2</xdr:row>
      <xdr:rowOff>47625</xdr:rowOff>
    </xdr:from>
    <xdr:to>
      <xdr:col>12</xdr:col>
      <xdr:colOff>419100</xdr:colOff>
      <xdr:row>3</xdr:row>
      <xdr:rowOff>142875</xdr:rowOff>
    </xdr:to>
    <xdr:sp>
      <xdr:nvSpPr>
        <xdr:cNvPr id="1" name="Rectangle 7"/>
        <xdr:cNvSpPr>
          <a:spLocks/>
        </xdr:cNvSpPr>
      </xdr:nvSpPr>
      <xdr:spPr>
        <a:xfrm>
          <a:off x="5429250" y="428625"/>
          <a:ext cx="1724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KH¤NG Cã</a:t>
          </a:r>
        </a:p>
      </xdr:txBody>
    </xdr:sp>
    <xdr:clientData/>
  </xdr:twoCellAnchor>
  <xdr:twoCellAnchor>
    <xdr:from>
      <xdr:col>9</xdr:col>
      <xdr:colOff>38100</xdr:colOff>
      <xdr:row>34</xdr:row>
      <xdr:rowOff>19050</xdr:rowOff>
    </xdr:from>
    <xdr:to>
      <xdr:col>12</xdr:col>
      <xdr:colOff>419100</xdr:colOff>
      <xdr:row>35</xdr:row>
      <xdr:rowOff>123825</xdr:rowOff>
    </xdr:to>
    <xdr:sp>
      <xdr:nvSpPr>
        <xdr:cNvPr id="2" name="Rectangle 9"/>
        <xdr:cNvSpPr>
          <a:spLocks/>
        </xdr:cNvSpPr>
      </xdr:nvSpPr>
      <xdr:spPr>
        <a:xfrm>
          <a:off x="5429250" y="6419850"/>
          <a:ext cx="1724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KH¤NG Cã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39</xdr:row>
      <xdr:rowOff>28575</xdr:rowOff>
    </xdr:from>
    <xdr:to>
      <xdr:col>10</xdr:col>
      <xdr:colOff>666750</xdr:colOff>
      <xdr:row>40</xdr:row>
      <xdr:rowOff>152400</xdr:rowOff>
    </xdr:to>
    <xdr:sp>
      <xdr:nvSpPr>
        <xdr:cNvPr id="1" name="Rectangle 5"/>
        <xdr:cNvSpPr>
          <a:spLocks/>
        </xdr:cNvSpPr>
      </xdr:nvSpPr>
      <xdr:spPr>
        <a:xfrm>
          <a:off x="5895975" y="7629525"/>
          <a:ext cx="1724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KH¤NG Cã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19050</xdr:rowOff>
    </xdr:from>
    <xdr:to>
      <xdr:col>11</xdr:col>
      <xdr:colOff>142875</xdr:colOff>
      <xdr:row>3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153150" y="419100"/>
          <a:ext cx="1724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KH¤NG Cã</a:t>
          </a:r>
        </a:p>
      </xdr:txBody>
    </xdr:sp>
    <xdr:clientData/>
  </xdr:twoCellAnchor>
  <xdr:twoCellAnchor>
    <xdr:from>
      <xdr:col>8</xdr:col>
      <xdr:colOff>47625</xdr:colOff>
      <xdr:row>39</xdr:row>
      <xdr:rowOff>19050</xdr:rowOff>
    </xdr:from>
    <xdr:to>
      <xdr:col>11</xdr:col>
      <xdr:colOff>142875</xdr:colOff>
      <xdr:row>40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6153150" y="7800975"/>
          <a:ext cx="17240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KH¤NG Cã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home_pc\D$\ImportTools\Reviews\Templae_DHCDTC\BIEU%20MAU%20&#272;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dmin\AppData\Local\Temp\Rar$DIa0.960\BIEU%20MAU%20D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dmin\Downloads\BIEU%20MAU%20D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Bia"/>
      <sheetName val="bieu1"/>
      <sheetName val="bieu2 DH cac he"/>
      <sheetName val="bieu2 do tuoi"/>
      <sheetName val="bieu2 ĐH"/>
      <sheetName val="bieu2 CĐ"/>
      <sheetName val="bieu2 TCCN va HSPT"/>
      <sheetName val="bieu2 SDH Tổng hợp"/>
      <sheetName val="bieu2 SDH"/>
      <sheetName val="bieu3"/>
      <sheetName val="bieu4a"/>
      <sheetName val="bieu4b SDH"/>
      <sheetName val="bieu5.1"/>
      <sheetName val="bieu5.2"/>
      <sheetName val="CSVC"/>
    </sheetNames>
    <sheetDataSet>
      <sheetData sheetId="1">
        <row r="16">
          <cell r="O16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Bia"/>
      <sheetName val="bieu1"/>
      <sheetName val="bieu2 DH cac he"/>
      <sheetName val="bieu2 do tuoi"/>
      <sheetName val="bieu2 ĐH_1"/>
      <sheetName val="bieu2 CĐ"/>
      <sheetName val="bieu2 TCCN va HSPT"/>
      <sheetName val="bieu2 SDH Tổng hợp"/>
      <sheetName val="bieu2 SDH"/>
      <sheetName val="bieu3"/>
      <sheetName val="bieu4a"/>
      <sheetName val="bieu4b SDH"/>
      <sheetName val="bieu5.1"/>
      <sheetName val="bieu5.2"/>
      <sheetName val="CSVC"/>
    </sheetNames>
    <sheetDataSet>
      <sheetData sheetId="0">
        <row r="1">
          <cell r="N1" t="str">
            <v>Khoa học giáo dục và đào tạo giáo viên</v>
          </cell>
          <cell r="O1">
            <v>5214</v>
          </cell>
        </row>
        <row r="2">
          <cell r="N2" t="str">
            <v>Khoa học giáo dục</v>
          </cell>
          <cell r="O2">
            <v>521401</v>
          </cell>
        </row>
        <row r="3">
          <cell r="N3" t="str">
            <v>Đào tạo giáo viên</v>
          </cell>
          <cell r="O3">
            <v>521402</v>
          </cell>
        </row>
        <row r="4">
          <cell r="N4" t="str">
            <v>Nghệ thuật</v>
          </cell>
          <cell r="O4">
            <v>5221</v>
          </cell>
        </row>
        <row r="5">
          <cell r="N5" t="str">
            <v>Mỹ thuật</v>
          </cell>
          <cell r="O5">
            <v>522101</v>
          </cell>
        </row>
        <row r="6">
          <cell r="N6" t="str">
            <v>Nghệ thuật trình diễn</v>
          </cell>
          <cell r="O6">
            <v>522102</v>
          </cell>
        </row>
        <row r="7">
          <cell r="N7" t="str">
            <v>Nghệ thuật nghe nhìn</v>
          </cell>
          <cell r="O7">
            <v>522103</v>
          </cell>
        </row>
        <row r="8">
          <cell r="N8" t="str">
            <v>Mỹ thuật ứng dụng </v>
          </cell>
          <cell r="O8">
            <v>522104</v>
          </cell>
        </row>
        <row r="9">
          <cell r="N9" t="str">
            <v>Nhân văn</v>
          </cell>
          <cell r="O9">
            <v>5222</v>
          </cell>
        </row>
        <row r="10">
          <cell r="N10" t="str">
            <v>Ngôn ngữ và văn hoá Việt Nam</v>
          </cell>
          <cell r="O10">
            <v>522201</v>
          </cell>
        </row>
        <row r="11">
          <cell r="N11" t="str">
            <v>Ngôn ngữ và văn hoá nước ngoài</v>
          </cell>
          <cell r="O11">
            <v>522202</v>
          </cell>
        </row>
        <row r="12">
          <cell r="N12" t="str">
            <v>Nhân văn khác</v>
          </cell>
          <cell r="O12">
            <v>522203</v>
          </cell>
        </row>
        <row r="13">
          <cell r="N13" t="str">
            <v>Khoa học xã hội và hành vi</v>
          </cell>
          <cell r="O13">
            <v>5231</v>
          </cell>
        </row>
        <row r="14">
          <cell r="N14" t="str">
            <v>Kinh tế học</v>
          </cell>
          <cell r="O14">
            <v>523101</v>
          </cell>
        </row>
        <row r="15">
          <cell r="N15" t="str">
            <v>Khoa học chính trị</v>
          </cell>
          <cell r="O15">
            <v>523102</v>
          </cell>
        </row>
        <row r="16">
          <cell r="N16" t="str">
            <v>Xã hội học và Nhân học</v>
          </cell>
          <cell r="O16">
            <v>523103</v>
          </cell>
        </row>
        <row r="17">
          <cell r="N17" t="str">
            <v>Tâm lý học</v>
          </cell>
          <cell r="O17">
            <v>523104</v>
          </cell>
        </row>
        <row r="18">
          <cell r="N18" t="str">
            <v>Địa lý học</v>
          </cell>
          <cell r="O18">
            <v>523105</v>
          </cell>
        </row>
        <row r="19">
          <cell r="N19" t="str">
            <v>Báo chí và thông tin</v>
          </cell>
          <cell r="O19">
            <v>5232</v>
          </cell>
        </row>
        <row r="20">
          <cell r="N20" t="str">
            <v>Báo chí và truyền thông</v>
          </cell>
          <cell r="O20">
            <v>523201</v>
          </cell>
        </row>
        <row r="21">
          <cell r="N21" t="str">
            <v>Thông tin - Thư viện</v>
          </cell>
          <cell r="O21">
            <v>523202</v>
          </cell>
        </row>
        <row r="22">
          <cell r="N22" t="str">
            <v>Văn thư - Lưu trữ - Bảo tàng </v>
          </cell>
          <cell r="O22">
            <v>523203</v>
          </cell>
        </row>
        <row r="23">
          <cell r="N23" t="str">
            <v>Xuất bản - Phát hành</v>
          </cell>
          <cell r="O23">
            <v>523204</v>
          </cell>
        </row>
        <row r="24">
          <cell r="N24" t="str">
            <v>Kinh doanh và quản lý</v>
          </cell>
          <cell r="O24">
            <v>5234</v>
          </cell>
        </row>
        <row r="25">
          <cell r="N25" t="str">
            <v>Kinh doanh</v>
          </cell>
          <cell r="O25">
            <v>523401</v>
          </cell>
        </row>
        <row r="26">
          <cell r="N26" t="str">
            <v>Tài chính – Ngân hàng – Bảo hiểm</v>
          </cell>
          <cell r="O26">
            <v>523402</v>
          </cell>
        </row>
        <row r="27">
          <cell r="N27" t="str">
            <v>Kế toán – Kiểm toán</v>
          </cell>
          <cell r="O27">
            <v>523403</v>
          </cell>
        </row>
        <row r="28">
          <cell r="N28" t="str">
            <v>Quản trị – Quản lý</v>
          </cell>
          <cell r="O28">
            <v>523404</v>
          </cell>
        </row>
        <row r="29">
          <cell r="N29" t="str">
            <v>Pháp luật</v>
          </cell>
          <cell r="O29">
            <v>5238</v>
          </cell>
        </row>
        <row r="30">
          <cell r="N30" t="str">
            <v>Luật</v>
          </cell>
          <cell r="O30">
            <v>523801</v>
          </cell>
        </row>
        <row r="31">
          <cell r="N31" t="str">
            <v>Khoa học sự sống</v>
          </cell>
          <cell r="O31">
            <v>5242</v>
          </cell>
        </row>
        <row r="32">
          <cell r="N32" t="str">
            <v>Sinh học</v>
          </cell>
          <cell r="O32">
            <v>524201</v>
          </cell>
        </row>
        <row r="33">
          <cell r="N33" t="str">
            <v>Sinh học ứng dụng</v>
          </cell>
          <cell r="O33">
            <v>524202</v>
          </cell>
        </row>
        <row r="34">
          <cell r="N34" t="str">
            <v>Khoa học tự nhiên</v>
          </cell>
          <cell r="O34">
            <v>5244</v>
          </cell>
        </row>
        <row r="35">
          <cell r="N35" t="str">
            <v>Khoa học vật chất</v>
          </cell>
          <cell r="O35">
            <v>524401</v>
          </cell>
        </row>
        <row r="36">
          <cell r="N36" t="str">
            <v>Khoa học trái đất</v>
          </cell>
          <cell r="O36">
            <v>524402</v>
          </cell>
        </row>
        <row r="37">
          <cell r="N37" t="str">
            <v>Khoa học môi trường</v>
          </cell>
          <cell r="O37">
            <v>524403</v>
          </cell>
        </row>
        <row r="38">
          <cell r="N38" t="str">
            <v>Toán và thống kê</v>
          </cell>
          <cell r="O38">
            <v>5246</v>
          </cell>
        </row>
        <row r="39">
          <cell r="N39" t="str">
            <v>Toán học</v>
          </cell>
          <cell r="O39">
            <v>524601</v>
          </cell>
        </row>
        <row r="40">
          <cell r="N40" t="str">
            <v>Thống kê</v>
          </cell>
          <cell r="O40">
            <v>524602</v>
          </cell>
        </row>
        <row r="41">
          <cell r="N41" t="str">
            <v>Máy tính và công nghệ thông tin</v>
          </cell>
          <cell r="O41">
            <v>5248</v>
          </cell>
        </row>
        <row r="42">
          <cell r="N42" t="str">
            <v>Máy tính</v>
          </cell>
          <cell r="O42">
            <v>524801</v>
          </cell>
        </row>
        <row r="43">
          <cell r="N43" t="str">
            <v>Công nghệ thông tin</v>
          </cell>
          <cell r="O43">
            <v>524802</v>
          </cell>
        </row>
        <row r="44">
          <cell r="N44" t="str">
            <v>Công nghệ kỹ thuật</v>
          </cell>
          <cell r="O44">
            <v>5251</v>
          </cell>
        </row>
        <row r="45">
          <cell r="N45" t="str">
            <v>Công nghệ kỹ thuật kiến trúc và công trình xây dựng</v>
          </cell>
          <cell r="O45">
            <v>525101</v>
          </cell>
        </row>
        <row r="46">
          <cell r="N46" t="str">
            <v>Công nghệ kỹ thuật cơ khí</v>
          </cell>
          <cell r="O46">
            <v>525102</v>
          </cell>
        </row>
        <row r="47">
          <cell r="N47" t="str">
            <v>Công nghệ kỹ thuật điện, điện tử và viễn thông</v>
          </cell>
          <cell r="O47">
            <v>525103</v>
          </cell>
        </row>
        <row r="48">
          <cell r="N48" t="str">
            <v>Công nghệ hoá học, vật liệu, luyện kim và môi trường</v>
          </cell>
          <cell r="O48">
            <v>525104</v>
          </cell>
        </row>
        <row r="49">
          <cell r="N49" t="str">
            <v>Quản lý công nghiệp</v>
          </cell>
          <cell r="O49">
            <v>525106</v>
          </cell>
        </row>
        <row r="50">
          <cell r="N50" t="str">
            <v>Kỹ thuật</v>
          </cell>
          <cell r="O50">
            <v>5252</v>
          </cell>
        </row>
        <row r="51">
          <cell r="N51" t="str">
            <v>Kỹ thuật cơ khí và cơ kỹ thuật</v>
          </cell>
          <cell r="O51">
            <v>525201</v>
          </cell>
        </row>
        <row r="52">
          <cell r="N52" t="str">
            <v>Kỹ thuật điện, điện tử và viễn thông</v>
          </cell>
          <cell r="O52">
            <v>525202</v>
          </cell>
        </row>
        <row r="53">
          <cell r="N53" t="str">
            <v>Kỹ thuật hoá học, vật liệu, luyện kim và môi trường</v>
          </cell>
          <cell r="O53">
            <v>525203</v>
          </cell>
        </row>
        <row r="54">
          <cell r="N54" t="str">
            <v>Vật lý kỹ thuật</v>
          </cell>
          <cell r="O54">
            <v>525204</v>
          </cell>
        </row>
        <row r="55">
          <cell r="N55" t="str">
            <v>Kỹ thuật địa chất, địa vật lý và trắc địa</v>
          </cell>
          <cell r="O55">
            <v>525205</v>
          </cell>
        </row>
        <row r="56">
          <cell r="N56" t="str">
            <v>Kỹ thuật mỏ</v>
          </cell>
          <cell r="O56">
            <v>525206</v>
          </cell>
        </row>
        <row r="57">
          <cell r="N57" t="str">
            <v>Sản xuất và chế biến</v>
          </cell>
          <cell r="O57">
            <v>5254</v>
          </cell>
        </row>
        <row r="58">
          <cell r="N58" t="str">
            <v>Chế biến lương thực, thực phẩm và đồ uống</v>
          </cell>
          <cell r="O58">
            <v>525401</v>
          </cell>
        </row>
        <row r="59">
          <cell r="N59" t="str">
            <v>Sản xuất, chế biến sợi, vải, giày, da</v>
          </cell>
          <cell r="O59">
            <v>525402</v>
          </cell>
        </row>
        <row r="60">
          <cell r="N60" t="str">
            <v>Sản xuất, chế biến khác</v>
          </cell>
          <cell r="O60">
            <v>525403</v>
          </cell>
        </row>
        <row r="61">
          <cell r="N61" t="str">
            <v>Kiến trúc và xây dựng</v>
          </cell>
          <cell r="O61">
            <v>5258</v>
          </cell>
        </row>
        <row r="62">
          <cell r="N62" t="str">
            <v>Kiến trúc và quy hoạch</v>
          </cell>
          <cell r="O62">
            <v>525801</v>
          </cell>
        </row>
        <row r="63">
          <cell r="N63" t="str">
            <v>Xây dựng</v>
          </cell>
          <cell r="O63">
            <v>525802</v>
          </cell>
        </row>
        <row r="64">
          <cell r="N64" t="str">
            <v>Quản lý xây dựng</v>
          </cell>
          <cell r="O64">
            <v>525803</v>
          </cell>
        </row>
        <row r="65">
          <cell r="N65" t="str">
            <v>Nông, lâm nghiệp và thuỷ sản</v>
          </cell>
          <cell r="O65">
            <v>5262</v>
          </cell>
        </row>
        <row r="66">
          <cell r="N66" t="str">
            <v>Nông nghiệp</v>
          </cell>
          <cell r="O66">
            <v>526201</v>
          </cell>
        </row>
        <row r="67">
          <cell r="N67" t="str">
            <v>Lâm nghiệp</v>
          </cell>
          <cell r="O67">
            <v>526202</v>
          </cell>
        </row>
        <row r="68">
          <cell r="N68" t="str">
            <v>Thuỷ sản</v>
          </cell>
          <cell r="O68">
            <v>526203</v>
          </cell>
        </row>
        <row r="69">
          <cell r="N69" t="str">
            <v>Thú y</v>
          </cell>
          <cell r="O69">
            <v>5264</v>
          </cell>
        </row>
        <row r="70">
          <cell r="N70" t="str">
            <v>Thú y</v>
          </cell>
          <cell r="O70">
            <v>526401</v>
          </cell>
        </row>
        <row r="71">
          <cell r="N71" t="str">
            <v>Sức khoẻ</v>
          </cell>
          <cell r="O71">
            <v>5272</v>
          </cell>
        </row>
        <row r="72">
          <cell r="N72" t="str">
            <v>Y học</v>
          </cell>
          <cell r="O72">
            <v>527201</v>
          </cell>
        </row>
        <row r="73">
          <cell r="N73" t="str">
            <v>Y học cổ truyền</v>
          </cell>
          <cell r="O73">
            <v>527202</v>
          </cell>
        </row>
        <row r="74">
          <cell r="N74" t="str">
            <v>Dịch vụ y tế</v>
          </cell>
          <cell r="O74">
            <v>527203</v>
          </cell>
        </row>
        <row r="75">
          <cell r="N75" t="str">
            <v>Dược học</v>
          </cell>
          <cell r="O75">
            <v>527204</v>
          </cell>
        </row>
        <row r="76">
          <cell r="N76" t="str">
            <v>Điều dưỡng, hộ sinh</v>
          </cell>
          <cell r="O76">
            <v>527205</v>
          </cell>
        </row>
        <row r="77">
          <cell r="N77" t="str">
            <v>Răng - Hàm - Mặt</v>
          </cell>
          <cell r="O77">
            <v>527206</v>
          </cell>
        </row>
        <row r="78">
          <cell r="N78" t="str">
            <v>Quản lý bệnh viện</v>
          </cell>
          <cell r="O78">
            <v>527207</v>
          </cell>
        </row>
        <row r="79">
          <cell r="N79" t="str">
            <v>Dịch vụ xã hội</v>
          </cell>
          <cell r="O79">
            <v>5276</v>
          </cell>
        </row>
        <row r="80">
          <cell r="N80" t="str">
            <v>Công tác xã hội</v>
          </cell>
          <cell r="O80">
            <v>527601</v>
          </cell>
        </row>
        <row r="81">
          <cell r="N81" t="str">
            <v>Khách sạn, du lịch, thể thao và dịch vụ cá nhân</v>
          </cell>
          <cell r="O81">
            <v>5281</v>
          </cell>
        </row>
        <row r="82">
          <cell r="N82" t="str">
            <v>Khách sạn, nhà hàng</v>
          </cell>
          <cell r="O82">
            <v>528102</v>
          </cell>
        </row>
        <row r="83">
          <cell r="N83" t="str">
            <v>Kinh tế gia đình</v>
          </cell>
          <cell r="O83">
            <v>528105</v>
          </cell>
        </row>
        <row r="84">
          <cell r="N84" t="str">
            <v>Dịch vụ vận tải</v>
          </cell>
          <cell r="O84">
            <v>5284</v>
          </cell>
        </row>
        <row r="85">
          <cell r="N85" t="str">
            <v>Khai thác vận tải</v>
          </cell>
          <cell r="O85">
            <v>528401</v>
          </cell>
        </row>
        <row r="86">
          <cell r="N86" t="str">
            <v>Môi trường và bảo vệ môi trường</v>
          </cell>
          <cell r="O86">
            <v>5285</v>
          </cell>
        </row>
        <row r="87">
          <cell r="N87" t="str">
            <v>Kiểm soát và bảo vệ môi trường</v>
          </cell>
          <cell r="O87">
            <v>528501</v>
          </cell>
        </row>
        <row r="88">
          <cell r="N88" t="str">
            <v>Dịch vụ an toàn lao động và vệ sinh công nghiệp</v>
          </cell>
          <cell r="O88">
            <v>528502</v>
          </cell>
        </row>
        <row r="89">
          <cell r="N89" t="str">
            <v>An ninh, Quốc phòng</v>
          </cell>
          <cell r="O89">
            <v>5286</v>
          </cell>
        </row>
        <row r="90">
          <cell r="N90" t="str">
            <v>An ninh và trật tự xã hội</v>
          </cell>
          <cell r="O90">
            <v>528601</v>
          </cell>
        </row>
        <row r="91">
          <cell r="N91" t="str">
            <v>Quân sự</v>
          </cell>
          <cell r="O91">
            <v>528602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Bia"/>
      <sheetName val="bieu1"/>
      <sheetName val="bieu2 DH cac he"/>
      <sheetName val="bieu2 do tuoi"/>
      <sheetName val="bieu2 ĐH"/>
      <sheetName val="bieu2 CĐ"/>
      <sheetName val="bieu2 TCCN va HSPT"/>
      <sheetName val="bieu2 SDH Tổng hợp"/>
      <sheetName val="bieu2 SDH"/>
      <sheetName val="bieu3"/>
      <sheetName val="bieu4a"/>
      <sheetName val="bieu4b SDH"/>
      <sheetName val="bieu5.1"/>
      <sheetName val="bieu5.2"/>
      <sheetName val="CSVC"/>
    </sheetNames>
    <sheetDataSet>
      <sheetData sheetId="0">
        <row r="1">
          <cell r="N1" t="str">
            <v>Khoa học giáo dục và đào tạo giáo viên</v>
          </cell>
          <cell r="O1">
            <v>5214</v>
          </cell>
        </row>
        <row r="2">
          <cell r="N2" t="str">
            <v>Khoa học giáo dục</v>
          </cell>
          <cell r="O2">
            <v>521401</v>
          </cell>
        </row>
        <row r="3">
          <cell r="N3" t="str">
            <v>Đào tạo giáo viên</v>
          </cell>
          <cell r="O3">
            <v>521402</v>
          </cell>
        </row>
        <row r="4">
          <cell r="N4" t="str">
            <v>Nghệ thuật</v>
          </cell>
          <cell r="O4">
            <v>5221</v>
          </cell>
        </row>
        <row r="5">
          <cell r="N5" t="str">
            <v>Mỹ thuật</v>
          </cell>
          <cell r="O5">
            <v>522101</v>
          </cell>
        </row>
        <row r="6">
          <cell r="N6" t="str">
            <v>Nghệ thuật trình diễn</v>
          </cell>
          <cell r="O6">
            <v>522102</v>
          </cell>
        </row>
        <row r="7">
          <cell r="N7" t="str">
            <v>Nghệ thuật nghe nhìn</v>
          </cell>
          <cell r="O7">
            <v>522103</v>
          </cell>
        </row>
        <row r="8">
          <cell r="N8" t="str">
            <v>Mỹ thuật ứng dụng </v>
          </cell>
          <cell r="O8">
            <v>522104</v>
          </cell>
        </row>
        <row r="9">
          <cell r="N9" t="str">
            <v>Nhân văn</v>
          </cell>
          <cell r="O9">
            <v>5222</v>
          </cell>
        </row>
        <row r="10">
          <cell r="N10" t="str">
            <v>Ngôn ngữ và văn hoá Việt Nam</v>
          </cell>
          <cell r="O10">
            <v>522201</v>
          </cell>
        </row>
        <row r="11">
          <cell r="N11" t="str">
            <v>Ngôn ngữ và văn hoá nước ngoài</v>
          </cell>
          <cell r="O11">
            <v>522202</v>
          </cell>
        </row>
        <row r="12">
          <cell r="N12" t="str">
            <v>Nhân văn khác</v>
          </cell>
          <cell r="O12">
            <v>522203</v>
          </cell>
        </row>
        <row r="13">
          <cell r="N13" t="str">
            <v>Khoa học xã hội và hành vi</v>
          </cell>
          <cell r="O13">
            <v>5231</v>
          </cell>
        </row>
        <row r="14">
          <cell r="N14" t="str">
            <v>Kinh tế học</v>
          </cell>
          <cell r="O14">
            <v>523101</v>
          </cell>
        </row>
        <row r="15">
          <cell r="N15" t="str">
            <v>Khoa học chính trị</v>
          </cell>
          <cell r="O15">
            <v>523102</v>
          </cell>
        </row>
        <row r="16">
          <cell r="N16" t="str">
            <v>Xã hội học và Nhân học</v>
          </cell>
          <cell r="O16">
            <v>523103</v>
          </cell>
        </row>
        <row r="17">
          <cell r="N17" t="str">
            <v>Tâm lý học</v>
          </cell>
          <cell r="O17">
            <v>523104</v>
          </cell>
        </row>
        <row r="18">
          <cell r="N18" t="str">
            <v>Địa lý học</v>
          </cell>
          <cell r="O18">
            <v>523105</v>
          </cell>
        </row>
        <row r="19">
          <cell r="N19" t="str">
            <v>Báo chí và thông tin</v>
          </cell>
          <cell r="O19">
            <v>5232</v>
          </cell>
        </row>
        <row r="20">
          <cell r="N20" t="str">
            <v>Báo chí và truyền thông</v>
          </cell>
          <cell r="O20">
            <v>523201</v>
          </cell>
        </row>
        <row r="21">
          <cell r="N21" t="str">
            <v>Thông tin - Thư viện</v>
          </cell>
          <cell r="O21">
            <v>523202</v>
          </cell>
        </row>
        <row r="22">
          <cell r="N22" t="str">
            <v>Văn thư - Lưu trữ - Bảo tàng </v>
          </cell>
          <cell r="O22">
            <v>523203</v>
          </cell>
        </row>
        <row r="23">
          <cell r="N23" t="str">
            <v>Xuất bản - Phát hành</v>
          </cell>
          <cell r="O23">
            <v>523204</v>
          </cell>
        </row>
        <row r="24">
          <cell r="N24" t="str">
            <v>Kinh doanh và quản lý</v>
          </cell>
          <cell r="O24">
            <v>5234</v>
          </cell>
        </row>
        <row r="25">
          <cell r="N25" t="str">
            <v>Kinh doanh</v>
          </cell>
          <cell r="O25">
            <v>523401</v>
          </cell>
        </row>
        <row r="26">
          <cell r="N26" t="str">
            <v>Tài chính – Ngân hàng – Bảo hiểm</v>
          </cell>
          <cell r="O26">
            <v>523402</v>
          </cell>
        </row>
        <row r="27">
          <cell r="N27" t="str">
            <v>Kế toán – Kiểm toán</v>
          </cell>
          <cell r="O27">
            <v>523403</v>
          </cell>
        </row>
        <row r="28">
          <cell r="N28" t="str">
            <v>Quản trị – Quản lý</v>
          </cell>
          <cell r="O28">
            <v>523404</v>
          </cell>
        </row>
        <row r="29">
          <cell r="N29" t="str">
            <v>Pháp luật</v>
          </cell>
          <cell r="O29">
            <v>5238</v>
          </cell>
        </row>
        <row r="30">
          <cell r="N30" t="str">
            <v>Luật</v>
          </cell>
          <cell r="O30">
            <v>523801</v>
          </cell>
        </row>
        <row r="31">
          <cell r="N31" t="str">
            <v>Khoa học sự sống</v>
          </cell>
          <cell r="O31">
            <v>5242</v>
          </cell>
        </row>
        <row r="32">
          <cell r="N32" t="str">
            <v>Sinh học</v>
          </cell>
          <cell r="O32">
            <v>524201</v>
          </cell>
        </row>
        <row r="33">
          <cell r="N33" t="str">
            <v>Sinh học ứng dụng</v>
          </cell>
          <cell r="O33">
            <v>524202</v>
          </cell>
        </row>
        <row r="34">
          <cell r="N34" t="str">
            <v>Khoa học tự nhiên</v>
          </cell>
          <cell r="O34">
            <v>5244</v>
          </cell>
        </row>
        <row r="35">
          <cell r="N35" t="str">
            <v>Khoa học vật chất</v>
          </cell>
          <cell r="O35">
            <v>524401</v>
          </cell>
        </row>
        <row r="36">
          <cell r="N36" t="str">
            <v>Khoa học trái đất</v>
          </cell>
          <cell r="O36">
            <v>524402</v>
          </cell>
        </row>
        <row r="37">
          <cell r="N37" t="str">
            <v>Khoa học môi trường</v>
          </cell>
          <cell r="O37">
            <v>524403</v>
          </cell>
        </row>
        <row r="38">
          <cell r="N38" t="str">
            <v>Toán và thống kê</v>
          </cell>
          <cell r="O38">
            <v>5246</v>
          </cell>
        </row>
        <row r="39">
          <cell r="N39" t="str">
            <v>Toán học</v>
          </cell>
          <cell r="O39">
            <v>524601</v>
          </cell>
        </row>
        <row r="40">
          <cell r="N40" t="str">
            <v>Thống kê</v>
          </cell>
          <cell r="O40">
            <v>524602</v>
          </cell>
        </row>
        <row r="41">
          <cell r="N41" t="str">
            <v>Máy tính và công nghệ thông tin</v>
          </cell>
          <cell r="O41">
            <v>5248</v>
          </cell>
        </row>
        <row r="42">
          <cell r="N42" t="str">
            <v>Máy tính</v>
          </cell>
          <cell r="O42">
            <v>524801</v>
          </cell>
        </row>
        <row r="43">
          <cell r="N43" t="str">
            <v>Công nghệ thông tin</v>
          </cell>
          <cell r="O43">
            <v>524802</v>
          </cell>
        </row>
        <row r="44">
          <cell r="N44" t="str">
            <v>Công nghệ kỹ thuật</v>
          </cell>
          <cell r="O44">
            <v>5251</v>
          </cell>
        </row>
        <row r="45">
          <cell r="N45" t="str">
            <v>Công nghệ kỹ thuật kiến trúc và công trình xây dựng</v>
          </cell>
          <cell r="O45">
            <v>525101</v>
          </cell>
        </row>
        <row r="46">
          <cell r="N46" t="str">
            <v>Công nghệ kỹ thuật cơ khí</v>
          </cell>
          <cell r="O46">
            <v>525102</v>
          </cell>
        </row>
        <row r="47">
          <cell r="N47" t="str">
            <v>Công nghệ kỹ thuật điện, điện tử và viễn thông</v>
          </cell>
          <cell r="O47">
            <v>525103</v>
          </cell>
        </row>
        <row r="48">
          <cell r="N48" t="str">
            <v>Công nghệ hoá học, vật liệu, luyện kim và môi trường</v>
          </cell>
          <cell r="O48">
            <v>525104</v>
          </cell>
        </row>
        <row r="49">
          <cell r="N49" t="str">
            <v>Quản lý công nghiệp</v>
          </cell>
          <cell r="O49">
            <v>525106</v>
          </cell>
        </row>
        <row r="50">
          <cell r="N50" t="str">
            <v>Kỹ thuật</v>
          </cell>
          <cell r="O50">
            <v>5252</v>
          </cell>
        </row>
        <row r="51">
          <cell r="N51" t="str">
            <v>Kỹ thuật cơ khí và cơ kỹ thuật</v>
          </cell>
          <cell r="O51">
            <v>525201</v>
          </cell>
        </row>
        <row r="52">
          <cell r="N52" t="str">
            <v>Kỹ thuật điện, điện tử và viễn thông</v>
          </cell>
          <cell r="O52">
            <v>525202</v>
          </cell>
        </row>
        <row r="53">
          <cell r="N53" t="str">
            <v>Kỹ thuật hoá học, vật liệu, luyện kim và môi trường</v>
          </cell>
          <cell r="O53">
            <v>525203</v>
          </cell>
        </row>
        <row r="54">
          <cell r="N54" t="str">
            <v>Vật lý kỹ thuật</v>
          </cell>
          <cell r="O54">
            <v>525204</v>
          </cell>
        </row>
        <row r="55">
          <cell r="N55" t="str">
            <v>Kỹ thuật địa chất, địa vật lý và trắc địa</v>
          </cell>
          <cell r="O55">
            <v>525205</v>
          </cell>
        </row>
        <row r="56">
          <cell r="N56" t="str">
            <v>Kỹ thuật mỏ</v>
          </cell>
          <cell r="O56">
            <v>525206</v>
          </cell>
        </row>
        <row r="57">
          <cell r="N57" t="str">
            <v>Sản xuất và chế biến</v>
          </cell>
          <cell r="O57">
            <v>5254</v>
          </cell>
        </row>
        <row r="58">
          <cell r="N58" t="str">
            <v>Chế biến lương thực, thực phẩm và đồ uống</v>
          </cell>
          <cell r="O58">
            <v>525401</v>
          </cell>
        </row>
        <row r="59">
          <cell r="N59" t="str">
            <v>Sản xuất, chế biến sợi, vải, giày, da</v>
          </cell>
          <cell r="O59">
            <v>525402</v>
          </cell>
        </row>
        <row r="60">
          <cell r="N60" t="str">
            <v>Sản xuất, chế biến khác</v>
          </cell>
          <cell r="O60">
            <v>525403</v>
          </cell>
        </row>
        <row r="61">
          <cell r="N61" t="str">
            <v>Kiến trúc và xây dựng</v>
          </cell>
          <cell r="O61">
            <v>5258</v>
          </cell>
        </row>
        <row r="62">
          <cell r="N62" t="str">
            <v>Kiến trúc và quy hoạch</v>
          </cell>
          <cell r="O62">
            <v>525801</v>
          </cell>
        </row>
        <row r="63">
          <cell r="N63" t="str">
            <v>Xây dựng</v>
          </cell>
          <cell r="O63">
            <v>525802</v>
          </cell>
        </row>
        <row r="64">
          <cell r="N64" t="str">
            <v>Quản lý xây dựng</v>
          </cell>
          <cell r="O64">
            <v>525803</v>
          </cell>
        </row>
        <row r="65">
          <cell r="N65" t="str">
            <v>Nông, lâm nghiệp và thuỷ sản</v>
          </cell>
          <cell r="O65">
            <v>5262</v>
          </cell>
        </row>
        <row r="66">
          <cell r="N66" t="str">
            <v>Nông nghiệp</v>
          </cell>
          <cell r="O66">
            <v>526201</v>
          </cell>
        </row>
        <row r="67">
          <cell r="N67" t="str">
            <v>Lâm nghiệp</v>
          </cell>
          <cell r="O67">
            <v>526202</v>
          </cell>
        </row>
        <row r="68">
          <cell r="N68" t="str">
            <v>Thuỷ sản</v>
          </cell>
          <cell r="O68">
            <v>526203</v>
          </cell>
        </row>
        <row r="69">
          <cell r="N69" t="str">
            <v>Thú y</v>
          </cell>
          <cell r="O69">
            <v>5264</v>
          </cell>
        </row>
        <row r="70">
          <cell r="N70" t="str">
            <v>Thú y</v>
          </cell>
          <cell r="O70">
            <v>526401</v>
          </cell>
        </row>
        <row r="71">
          <cell r="N71" t="str">
            <v>Sức khoẻ</v>
          </cell>
          <cell r="O71">
            <v>5272</v>
          </cell>
        </row>
        <row r="72">
          <cell r="N72" t="str">
            <v>Y học</v>
          </cell>
          <cell r="O72">
            <v>527201</v>
          </cell>
        </row>
        <row r="73">
          <cell r="N73" t="str">
            <v>Y học cổ truyền</v>
          </cell>
          <cell r="O73">
            <v>527202</v>
          </cell>
        </row>
        <row r="74">
          <cell r="N74" t="str">
            <v>Dịch vụ y tế</v>
          </cell>
          <cell r="O74">
            <v>527203</v>
          </cell>
        </row>
        <row r="75">
          <cell r="N75" t="str">
            <v>Dược học</v>
          </cell>
          <cell r="O75">
            <v>527204</v>
          </cell>
        </row>
        <row r="76">
          <cell r="N76" t="str">
            <v>Điều dưỡng, hộ sinh</v>
          </cell>
          <cell r="O76">
            <v>527205</v>
          </cell>
        </row>
        <row r="77">
          <cell r="N77" t="str">
            <v>Răng - Hàm - Mặt</v>
          </cell>
          <cell r="O77">
            <v>527206</v>
          </cell>
        </row>
        <row r="78">
          <cell r="N78" t="str">
            <v>Quản lý bệnh viện</v>
          </cell>
          <cell r="O78">
            <v>527207</v>
          </cell>
        </row>
        <row r="79">
          <cell r="N79" t="str">
            <v>Dịch vụ xã hội</v>
          </cell>
          <cell r="O79">
            <v>5276</v>
          </cell>
        </row>
        <row r="80">
          <cell r="N80" t="str">
            <v>Công tác xã hội</v>
          </cell>
          <cell r="O80">
            <v>527601</v>
          </cell>
        </row>
        <row r="81">
          <cell r="N81" t="str">
            <v>Khách sạn, du lịch, thể thao và dịch vụ cá nhân</v>
          </cell>
          <cell r="O81">
            <v>5281</v>
          </cell>
        </row>
        <row r="82">
          <cell r="N82" t="str">
            <v>Khách sạn, nhà hàng</v>
          </cell>
          <cell r="O82">
            <v>528102</v>
          </cell>
        </row>
        <row r="83">
          <cell r="N83" t="str">
            <v>Kinh tế gia đình</v>
          </cell>
          <cell r="O83">
            <v>528105</v>
          </cell>
        </row>
        <row r="84">
          <cell r="N84" t="str">
            <v>Dịch vụ vận tải</v>
          </cell>
          <cell r="O84">
            <v>5284</v>
          </cell>
        </row>
        <row r="85">
          <cell r="N85" t="str">
            <v>Khai thác vận tải</v>
          </cell>
          <cell r="O85">
            <v>528401</v>
          </cell>
        </row>
        <row r="86">
          <cell r="N86" t="str">
            <v>Môi trường và bảo vệ môi trường</v>
          </cell>
          <cell r="O86">
            <v>5285</v>
          </cell>
        </row>
        <row r="87">
          <cell r="N87" t="str">
            <v>Kiểm soát và bảo vệ môi trường</v>
          </cell>
          <cell r="O87">
            <v>528501</v>
          </cell>
        </row>
        <row r="88">
          <cell r="N88" t="str">
            <v>Dịch vụ an toàn lao động và vệ sinh công nghiệp</v>
          </cell>
          <cell r="O88">
            <v>528502</v>
          </cell>
        </row>
        <row r="89">
          <cell r="N89" t="str">
            <v>An ninh, Quốc phòng</v>
          </cell>
          <cell r="O89">
            <v>5286</v>
          </cell>
        </row>
        <row r="90">
          <cell r="N90" t="str">
            <v>An ninh và trật tự xã hội</v>
          </cell>
          <cell r="O90">
            <v>528601</v>
          </cell>
        </row>
        <row r="91">
          <cell r="N91" t="str">
            <v>Quân sự</v>
          </cell>
          <cell r="O91">
            <v>528602</v>
          </cell>
        </row>
      </sheetData>
      <sheetData sheetId="1">
        <row r="10">
          <cell r="C10" t="str">
            <v>Tr.ĐH Hùng Vương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4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47.8515625" style="0" bestFit="1" customWidth="1"/>
    <col min="11" max="11" width="50.8515625" style="0" customWidth="1"/>
    <col min="14" max="14" width="65.28125" style="0" bestFit="1" customWidth="1"/>
  </cols>
  <sheetData>
    <row r="1" spans="1:15" ht="18.75">
      <c r="A1" s="201" t="s">
        <v>724</v>
      </c>
      <c r="B1" s="164"/>
      <c r="E1" t="s">
        <v>383</v>
      </c>
      <c r="F1" s="169" t="s">
        <v>467</v>
      </c>
      <c r="H1" s="169" t="s">
        <v>389</v>
      </c>
      <c r="K1" s="173" t="s">
        <v>400</v>
      </c>
      <c r="L1" s="172">
        <v>5114</v>
      </c>
      <c r="N1" s="173" t="s">
        <v>400</v>
      </c>
      <c r="O1" s="172">
        <v>5214</v>
      </c>
    </row>
    <row r="2" spans="1:15" ht="18.75">
      <c r="A2" s="201" t="s">
        <v>725</v>
      </c>
      <c r="B2" s="164"/>
      <c r="E2" t="s">
        <v>384</v>
      </c>
      <c r="F2" t="str">
        <f>VLOOKUP(Bia!$C$10,TRUONG_LIST,2,FALSE)</f>
        <v>DPTO02</v>
      </c>
      <c r="H2" t="s">
        <v>390</v>
      </c>
      <c r="I2">
        <v>1</v>
      </c>
      <c r="K2" s="174" t="s">
        <v>401</v>
      </c>
      <c r="L2" s="172">
        <v>511402</v>
      </c>
      <c r="N2" s="174" t="s">
        <v>691</v>
      </c>
      <c r="O2" s="172">
        <v>521401</v>
      </c>
    </row>
    <row r="3" spans="1:15" ht="18.75">
      <c r="A3" s="202" t="s">
        <v>306</v>
      </c>
      <c r="B3" s="165" t="s">
        <v>468</v>
      </c>
      <c r="E3" t="s">
        <v>385</v>
      </c>
      <c r="F3" t="str">
        <f>IF('[1]Bia'!O16,"1","0")</f>
        <v>1</v>
      </c>
      <c r="H3" t="s">
        <v>391</v>
      </c>
      <c r="I3">
        <v>2</v>
      </c>
      <c r="K3" s="173" t="s">
        <v>402</v>
      </c>
      <c r="L3" s="172">
        <v>5121</v>
      </c>
      <c r="N3" s="174" t="s">
        <v>692</v>
      </c>
      <c r="O3" s="172">
        <v>521402</v>
      </c>
    </row>
    <row r="4" spans="1:15" ht="18.75">
      <c r="A4" s="202" t="s">
        <v>307</v>
      </c>
      <c r="B4" s="164" t="s">
        <v>469</v>
      </c>
      <c r="E4" s="169" t="s">
        <v>393</v>
      </c>
      <c r="F4" t="str">
        <f>"1"</f>
        <v>1</v>
      </c>
      <c r="H4" t="s">
        <v>392</v>
      </c>
      <c r="I4">
        <v>3</v>
      </c>
      <c r="K4" s="174" t="s">
        <v>403</v>
      </c>
      <c r="L4" s="175">
        <v>512101</v>
      </c>
      <c r="N4" s="173" t="s">
        <v>402</v>
      </c>
      <c r="O4" s="172">
        <v>5221</v>
      </c>
    </row>
    <row r="5" spans="1:15" ht="18.75">
      <c r="A5" s="202" t="s">
        <v>726</v>
      </c>
      <c r="B5" s="164" t="s">
        <v>470</v>
      </c>
      <c r="K5" s="174" t="s">
        <v>404</v>
      </c>
      <c r="L5" s="175">
        <v>512102</v>
      </c>
      <c r="N5" s="174" t="s">
        <v>693</v>
      </c>
      <c r="O5" s="172">
        <v>522101</v>
      </c>
    </row>
    <row r="6" spans="1:15" ht="18.75">
      <c r="A6" s="202" t="s">
        <v>727</v>
      </c>
      <c r="B6" s="164" t="s">
        <v>471</v>
      </c>
      <c r="K6" s="174" t="s">
        <v>405</v>
      </c>
      <c r="L6" s="175">
        <v>512103</v>
      </c>
      <c r="N6" s="174" t="s">
        <v>404</v>
      </c>
      <c r="O6" s="172">
        <v>522102</v>
      </c>
    </row>
    <row r="7" spans="1:15" ht="18.75">
      <c r="A7" s="202" t="s">
        <v>308</v>
      </c>
      <c r="B7" s="165" t="s">
        <v>472</v>
      </c>
      <c r="F7" s="195"/>
      <c r="K7" s="174" t="s">
        <v>406</v>
      </c>
      <c r="L7" s="172">
        <v>512104</v>
      </c>
      <c r="N7" s="174" t="s">
        <v>405</v>
      </c>
      <c r="O7" s="172">
        <v>522103</v>
      </c>
    </row>
    <row r="8" spans="1:15" ht="18.75">
      <c r="A8" s="202" t="s">
        <v>309</v>
      </c>
      <c r="B8" s="165" t="s">
        <v>473</v>
      </c>
      <c r="K8" s="173" t="s">
        <v>407</v>
      </c>
      <c r="L8" s="172">
        <v>5122</v>
      </c>
      <c r="N8" s="174" t="s">
        <v>694</v>
      </c>
      <c r="O8" s="172">
        <v>522104</v>
      </c>
    </row>
    <row r="9" spans="1:15" ht="18.75">
      <c r="A9" s="202" t="s">
        <v>310</v>
      </c>
      <c r="B9" s="164" t="s">
        <v>474</v>
      </c>
      <c r="F9" s="194"/>
      <c r="K9" s="174" t="s">
        <v>408</v>
      </c>
      <c r="L9" s="172">
        <v>512201</v>
      </c>
      <c r="N9" s="173" t="s">
        <v>407</v>
      </c>
      <c r="O9" s="172">
        <v>5222</v>
      </c>
    </row>
    <row r="10" spans="1:15" ht="18.75">
      <c r="A10" s="202" t="s">
        <v>311</v>
      </c>
      <c r="B10" s="164" t="s">
        <v>475</v>
      </c>
      <c r="K10" s="174" t="s">
        <v>409</v>
      </c>
      <c r="L10" s="172">
        <v>512202</v>
      </c>
      <c r="N10" s="174" t="s">
        <v>408</v>
      </c>
      <c r="O10" s="172">
        <v>522201</v>
      </c>
    </row>
    <row r="11" spans="1:15" ht="18.75">
      <c r="A11" s="202" t="s">
        <v>312</v>
      </c>
      <c r="B11" s="164" t="s">
        <v>476</v>
      </c>
      <c r="K11" s="174" t="s">
        <v>410</v>
      </c>
      <c r="L11" s="172">
        <v>512203</v>
      </c>
      <c r="N11" s="174" t="s">
        <v>409</v>
      </c>
      <c r="O11" s="172">
        <v>522202</v>
      </c>
    </row>
    <row r="12" spans="1:15" ht="18.75">
      <c r="A12" s="202" t="s">
        <v>313</v>
      </c>
      <c r="B12" s="164" t="s">
        <v>477</v>
      </c>
      <c r="K12" s="173" t="s">
        <v>411</v>
      </c>
      <c r="L12" s="172">
        <v>5132</v>
      </c>
      <c r="N12" s="174" t="s">
        <v>410</v>
      </c>
      <c r="O12" s="172">
        <v>522203</v>
      </c>
    </row>
    <row r="13" spans="1:15" ht="18.75">
      <c r="A13" s="202" t="s">
        <v>314</v>
      </c>
      <c r="B13" s="165" t="s">
        <v>478</v>
      </c>
      <c r="K13" s="174" t="s">
        <v>412</v>
      </c>
      <c r="L13" s="172">
        <v>513201</v>
      </c>
      <c r="N13" s="173" t="s">
        <v>695</v>
      </c>
      <c r="O13" s="172">
        <v>5231</v>
      </c>
    </row>
    <row r="14" spans="1:15" ht="18.75">
      <c r="A14" s="203" t="s">
        <v>315</v>
      </c>
      <c r="B14" s="165" t="s">
        <v>479</v>
      </c>
      <c r="K14" s="174" t="s">
        <v>413</v>
      </c>
      <c r="L14" s="172">
        <v>513202</v>
      </c>
      <c r="N14" s="174" t="s">
        <v>696</v>
      </c>
      <c r="O14" s="172">
        <v>523101</v>
      </c>
    </row>
    <row r="15" spans="1:15" ht="18.75">
      <c r="A15" s="203" t="s">
        <v>316</v>
      </c>
      <c r="B15" s="165" t="s">
        <v>480</v>
      </c>
      <c r="K15" s="174" t="s">
        <v>414</v>
      </c>
      <c r="L15" s="172">
        <v>513203</v>
      </c>
      <c r="N15" s="174" t="s">
        <v>697</v>
      </c>
      <c r="O15" s="172">
        <v>523102</v>
      </c>
    </row>
    <row r="16" spans="1:15" ht="18.75">
      <c r="A16" s="203" t="s">
        <v>481</v>
      </c>
      <c r="B16" s="165" t="s">
        <v>482</v>
      </c>
      <c r="K16" s="174" t="s">
        <v>415</v>
      </c>
      <c r="L16" s="172">
        <v>513204</v>
      </c>
      <c r="N16" s="174" t="s">
        <v>698</v>
      </c>
      <c r="O16" s="172">
        <v>523103</v>
      </c>
    </row>
    <row r="17" spans="1:15" ht="18.75">
      <c r="A17" s="203" t="s">
        <v>317</v>
      </c>
      <c r="B17" s="165" t="s">
        <v>483</v>
      </c>
      <c r="K17" s="173" t="s">
        <v>416</v>
      </c>
      <c r="L17" s="172">
        <v>5134</v>
      </c>
      <c r="N17" s="174" t="s">
        <v>699</v>
      </c>
      <c r="O17" s="172">
        <v>523104</v>
      </c>
    </row>
    <row r="18" spans="1:15" ht="18.75">
      <c r="A18" s="203" t="s">
        <v>318</v>
      </c>
      <c r="B18" s="165" t="s">
        <v>484</v>
      </c>
      <c r="K18" s="174" t="s">
        <v>417</v>
      </c>
      <c r="L18" s="172">
        <v>513401</v>
      </c>
      <c r="N18" s="174" t="s">
        <v>700</v>
      </c>
      <c r="O18" s="172">
        <v>523105</v>
      </c>
    </row>
    <row r="19" spans="1:15" ht="18.75">
      <c r="A19" s="202" t="s">
        <v>319</v>
      </c>
      <c r="B19" s="165" t="s">
        <v>485</v>
      </c>
      <c r="K19" s="174" t="s">
        <v>418</v>
      </c>
      <c r="L19" s="172">
        <v>513402</v>
      </c>
      <c r="N19" s="173" t="s">
        <v>411</v>
      </c>
      <c r="O19" s="172">
        <v>5232</v>
      </c>
    </row>
    <row r="20" spans="1:15" ht="18.75">
      <c r="A20" s="202" t="s">
        <v>320</v>
      </c>
      <c r="B20" s="165" t="s">
        <v>486</v>
      </c>
      <c r="K20" s="174" t="s">
        <v>419</v>
      </c>
      <c r="L20" s="172">
        <v>513403</v>
      </c>
      <c r="N20" s="174" t="s">
        <v>412</v>
      </c>
      <c r="O20" s="172">
        <v>523201</v>
      </c>
    </row>
    <row r="21" spans="1:15" ht="18.75">
      <c r="A21" s="203" t="s">
        <v>321</v>
      </c>
      <c r="B21" s="165" t="s">
        <v>487</v>
      </c>
      <c r="K21" s="174" t="s">
        <v>420</v>
      </c>
      <c r="L21" s="172">
        <v>513404</v>
      </c>
      <c r="N21" s="174" t="s">
        <v>701</v>
      </c>
      <c r="O21" s="172">
        <v>523202</v>
      </c>
    </row>
    <row r="22" spans="1:15" ht="18.75">
      <c r="A22" s="203" t="s">
        <v>322</v>
      </c>
      <c r="B22" s="165" t="s">
        <v>488</v>
      </c>
      <c r="K22" s="173" t="s">
        <v>421</v>
      </c>
      <c r="L22" s="172">
        <v>5138</v>
      </c>
      <c r="N22" s="174" t="s">
        <v>414</v>
      </c>
      <c r="O22" s="172">
        <v>523203</v>
      </c>
    </row>
    <row r="23" spans="1:15" ht="18.75">
      <c r="A23" s="203" t="s">
        <v>323</v>
      </c>
      <c r="B23" s="165" t="s">
        <v>489</v>
      </c>
      <c r="K23" s="174" t="s">
        <v>422</v>
      </c>
      <c r="L23" s="172">
        <v>513802</v>
      </c>
      <c r="N23" s="174" t="s">
        <v>415</v>
      </c>
      <c r="O23" s="172">
        <v>523204</v>
      </c>
    </row>
    <row r="24" spans="1:15" ht="18.75">
      <c r="A24" s="203" t="s">
        <v>728</v>
      </c>
      <c r="B24" s="165" t="s">
        <v>490</v>
      </c>
      <c r="K24" s="173" t="s">
        <v>423</v>
      </c>
      <c r="L24" s="172">
        <v>5142</v>
      </c>
      <c r="N24" s="173" t="s">
        <v>416</v>
      </c>
      <c r="O24" s="172">
        <v>5234</v>
      </c>
    </row>
    <row r="25" spans="1:15" ht="18.75">
      <c r="A25" s="203" t="s">
        <v>729</v>
      </c>
      <c r="B25" s="165" t="s">
        <v>491</v>
      </c>
      <c r="K25" s="174" t="s">
        <v>424</v>
      </c>
      <c r="L25" s="172">
        <v>514202</v>
      </c>
      <c r="N25" s="174" t="s">
        <v>417</v>
      </c>
      <c r="O25" s="172">
        <v>523401</v>
      </c>
    </row>
    <row r="26" spans="1:15" ht="18.75">
      <c r="A26" s="203" t="s">
        <v>324</v>
      </c>
      <c r="B26" s="164" t="s">
        <v>492</v>
      </c>
      <c r="K26" s="173" t="s">
        <v>425</v>
      </c>
      <c r="L26" s="172">
        <v>5144</v>
      </c>
      <c r="N26" s="196" t="s">
        <v>418</v>
      </c>
      <c r="O26" s="172">
        <v>523402</v>
      </c>
    </row>
    <row r="27" spans="1:15" ht="18.75">
      <c r="A27" s="202" t="s">
        <v>325</v>
      </c>
      <c r="B27" s="165" t="s">
        <v>493</v>
      </c>
      <c r="K27" s="174" t="s">
        <v>426</v>
      </c>
      <c r="L27" s="172">
        <v>514402</v>
      </c>
      <c r="N27" s="174" t="s">
        <v>419</v>
      </c>
      <c r="O27" s="172">
        <v>523403</v>
      </c>
    </row>
    <row r="28" spans="1:15" ht="18.75">
      <c r="A28" s="203" t="s">
        <v>730</v>
      </c>
      <c r="B28" s="164" t="s">
        <v>494</v>
      </c>
      <c r="K28" s="173" t="s">
        <v>427</v>
      </c>
      <c r="L28" s="172">
        <v>5146</v>
      </c>
      <c r="N28" s="174" t="s">
        <v>420</v>
      </c>
      <c r="O28" s="172">
        <v>523404</v>
      </c>
    </row>
    <row r="29" spans="1:15" ht="18.75">
      <c r="A29" s="203" t="s">
        <v>731</v>
      </c>
      <c r="B29" s="165" t="s">
        <v>495</v>
      </c>
      <c r="K29" s="174" t="s">
        <v>428</v>
      </c>
      <c r="L29" s="172">
        <v>514602</v>
      </c>
      <c r="N29" s="173" t="s">
        <v>421</v>
      </c>
      <c r="O29" s="172">
        <v>5238</v>
      </c>
    </row>
    <row r="30" spans="1:15" ht="18.75">
      <c r="A30" s="202" t="s">
        <v>326</v>
      </c>
      <c r="B30" s="164" t="s">
        <v>496</v>
      </c>
      <c r="K30" s="173" t="s">
        <v>429</v>
      </c>
      <c r="L30" s="172">
        <v>5148</v>
      </c>
      <c r="N30" s="174" t="s">
        <v>702</v>
      </c>
      <c r="O30" s="172">
        <v>523801</v>
      </c>
    </row>
    <row r="31" spans="1:15" ht="18.75">
      <c r="A31" s="203" t="s">
        <v>732</v>
      </c>
      <c r="B31" s="165" t="s">
        <v>497</v>
      </c>
      <c r="K31" s="174" t="s">
        <v>430</v>
      </c>
      <c r="L31" s="172">
        <v>514801</v>
      </c>
      <c r="N31" s="173" t="s">
        <v>423</v>
      </c>
      <c r="O31" s="172">
        <v>5242</v>
      </c>
    </row>
    <row r="32" spans="1:15" ht="18.75">
      <c r="A32" s="203" t="s">
        <v>733</v>
      </c>
      <c r="B32" s="165" t="s">
        <v>498</v>
      </c>
      <c r="K32" s="174" t="s">
        <v>431</v>
      </c>
      <c r="L32" s="172">
        <v>514802</v>
      </c>
      <c r="N32" s="174" t="s">
        <v>703</v>
      </c>
      <c r="O32" s="172">
        <v>524201</v>
      </c>
    </row>
    <row r="33" spans="1:15" ht="18.75">
      <c r="A33" s="202" t="s">
        <v>734</v>
      </c>
      <c r="B33" s="164" t="s">
        <v>499</v>
      </c>
      <c r="K33" s="173" t="s">
        <v>432</v>
      </c>
      <c r="L33" s="172">
        <v>5151</v>
      </c>
      <c r="N33" s="174" t="s">
        <v>424</v>
      </c>
      <c r="O33" s="172">
        <v>524202</v>
      </c>
    </row>
    <row r="34" spans="1:15" ht="18.75">
      <c r="A34" s="202" t="s">
        <v>735</v>
      </c>
      <c r="B34" s="165" t="s">
        <v>500</v>
      </c>
      <c r="K34" s="174" t="s">
        <v>433</v>
      </c>
      <c r="L34" s="176">
        <v>515101</v>
      </c>
      <c r="N34" s="173" t="s">
        <v>425</v>
      </c>
      <c r="O34" s="172">
        <v>5244</v>
      </c>
    </row>
    <row r="35" spans="1:15" ht="18.75">
      <c r="A35" s="203" t="s">
        <v>736</v>
      </c>
      <c r="B35" s="165" t="s">
        <v>501</v>
      </c>
      <c r="K35" s="174" t="s">
        <v>434</v>
      </c>
      <c r="L35" s="176">
        <v>515103</v>
      </c>
      <c r="N35" s="196" t="s">
        <v>704</v>
      </c>
      <c r="O35" s="172">
        <v>524401</v>
      </c>
    </row>
    <row r="36" spans="1:15" ht="18.75">
      <c r="A36" s="203" t="s">
        <v>327</v>
      </c>
      <c r="B36" s="164" t="s">
        <v>502</v>
      </c>
      <c r="K36" s="174" t="s">
        <v>435</v>
      </c>
      <c r="L36" s="177">
        <v>515104</v>
      </c>
      <c r="N36" s="174" t="s">
        <v>426</v>
      </c>
      <c r="O36" s="172">
        <v>524402</v>
      </c>
    </row>
    <row r="37" spans="1:15" ht="18.75">
      <c r="A37" s="203" t="s">
        <v>737</v>
      </c>
      <c r="B37" s="165" t="s">
        <v>503</v>
      </c>
      <c r="K37" s="174" t="s">
        <v>436</v>
      </c>
      <c r="L37" s="172">
        <v>515105</v>
      </c>
      <c r="N37" s="174" t="s">
        <v>705</v>
      </c>
      <c r="O37" s="172">
        <v>524403</v>
      </c>
    </row>
    <row r="38" spans="1:15" ht="18.75">
      <c r="A38" s="202" t="s">
        <v>738</v>
      </c>
      <c r="B38" s="164" t="s">
        <v>504</v>
      </c>
      <c r="K38" s="174" t="s">
        <v>437</v>
      </c>
      <c r="L38" s="172">
        <v>515106</v>
      </c>
      <c r="N38" s="173" t="s">
        <v>427</v>
      </c>
      <c r="O38" s="172">
        <v>5246</v>
      </c>
    </row>
    <row r="39" spans="1:15" ht="18.75">
      <c r="A39" s="203" t="s">
        <v>739</v>
      </c>
      <c r="B39" s="165" t="s">
        <v>505</v>
      </c>
      <c r="K39" s="174" t="s">
        <v>438</v>
      </c>
      <c r="L39" s="177">
        <v>515109</v>
      </c>
      <c r="N39" s="174" t="s">
        <v>706</v>
      </c>
      <c r="O39" s="172">
        <v>524601</v>
      </c>
    </row>
    <row r="40" spans="1:15" ht="18.75">
      <c r="A40" s="203" t="s">
        <v>740</v>
      </c>
      <c r="B40" s="164" t="s">
        <v>506</v>
      </c>
      <c r="K40" s="174" t="s">
        <v>439</v>
      </c>
      <c r="L40" s="177">
        <v>515110</v>
      </c>
      <c r="N40" s="174" t="s">
        <v>428</v>
      </c>
      <c r="O40" s="172">
        <v>524602</v>
      </c>
    </row>
    <row r="41" spans="1:15" ht="18.75">
      <c r="A41" s="203" t="s">
        <v>328</v>
      </c>
      <c r="B41" s="164" t="s">
        <v>507</v>
      </c>
      <c r="K41" s="173" t="s">
        <v>440</v>
      </c>
      <c r="L41" s="172">
        <v>5154</v>
      </c>
      <c r="N41" s="173" t="s">
        <v>429</v>
      </c>
      <c r="O41" s="172">
        <v>5248</v>
      </c>
    </row>
    <row r="42" spans="1:15" ht="18.75">
      <c r="A42" s="203" t="s">
        <v>741</v>
      </c>
      <c r="B42" s="164" t="s">
        <v>508</v>
      </c>
      <c r="K42" s="174" t="s">
        <v>441</v>
      </c>
      <c r="L42" s="172">
        <v>515401</v>
      </c>
      <c r="N42" s="174" t="s">
        <v>430</v>
      </c>
      <c r="O42" s="172">
        <v>524801</v>
      </c>
    </row>
    <row r="43" spans="1:15" ht="18.75">
      <c r="A43" s="203" t="s">
        <v>329</v>
      </c>
      <c r="B43" s="165" t="s">
        <v>509</v>
      </c>
      <c r="K43" s="174" t="s">
        <v>442</v>
      </c>
      <c r="L43" s="172">
        <v>515402</v>
      </c>
      <c r="N43" s="174" t="s">
        <v>431</v>
      </c>
      <c r="O43" s="172">
        <v>524802</v>
      </c>
    </row>
    <row r="44" spans="1:15" ht="18.75">
      <c r="A44" s="203" t="s">
        <v>330</v>
      </c>
      <c r="B44" s="165" t="s">
        <v>510</v>
      </c>
      <c r="K44" s="174" t="s">
        <v>443</v>
      </c>
      <c r="L44" s="172">
        <v>515403</v>
      </c>
      <c r="N44" s="173" t="s">
        <v>432</v>
      </c>
      <c r="O44" s="172">
        <v>5251</v>
      </c>
    </row>
    <row r="45" spans="1:15" ht="18.75">
      <c r="A45" s="203" t="s">
        <v>331</v>
      </c>
      <c r="B45" s="164" t="s">
        <v>511</v>
      </c>
      <c r="K45" s="173" t="s">
        <v>444</v>
      </c>
      <c r="L45" s="172">
        <v>5158</v>
      </c>
      <c r="N45" s="197" t="s">
        <v>433</v>
      </c>
      <c r="O45" s="176">
        <v>525101</v>
      </c>
    </row>
    <row r="46" spans="1:15" ht="18.75">
      <c r="A46" s="202" t="s">
        <v>332</v>
      </c>
      <c r="B46" s="165" t="s">
        <v>512</v>
      </c>
      <c r="K46" s="174" t="s">
        <v>445</v>
      </c>
      <c r="L46" s="172">
        <v>515803</v>
      </c>
      <c r="N46" s="174" t="s">
        <v>707</v>
      </c>
      <c r="O46" s="172">
        <v>525102</v>
      </c>
    </row>
    <row r="47" spans="1:15" ht="18.75">
      <c r="A47" s="202" t="s">
        <v>742</v>
      </c>
      <c r="B47" s="165" t="s">
        <v>513</v>
      </c>
      <c r="K47" s="173" t="s">
        <v>446</v>
      </c>
      <c r="L47" s="172">
        <v>5162</v>
      </c>
      <c r="N47" s="197" t="s">
        <v>434</v>
      </c>
      <c r="O47" s="176">
        <v>525103</v>
      </c>
    </row>
    <row r="48" spans="1:15" ht="18.75">
      <c r="A48" s="202" t="s">
        <v>743</v>
      </c>
      <c r="B48" s="165" t="s">
        <v>514</v>
      </c>
      <c r="K48" s="174" t="s">
        <v>447</v>
      </c>
      <c r="L48" s="175">
        <v>516201</v>
      </c>
      <c r="N48" s="197" t="s">
        <v>435</v>
      </c>
      <c r="O48" s="177">
        <v>525104</v>
      </c>
    </row>
    <row r="49" spans="1:15" ht="18.75">
      <c r="A49" s="202" t="s">
        <v>744</v>
      </c>
      <c r="B49" s="165" t="s">
        <v>515</v>
      </c>
      <c r="K49" s="174" t="s">
        <v>448</v>
      </c>
      <c r="L49" s="172">
        <v>516202</v>
      </c>
      <c r="N49" s="174" t="s">
        <v>437</v>
      </c>
      <c r="O49" s="172">
        <v>525106</v>
      </c>
    </row>
    <row r="50" spans="1:15" ht="18.75">
      <c r="A50" s="202" t="s">
        <v>745</v>
      </c>
      <c r="B50" s="165" t="s">
        <v>516</v>
      </c>
      <c r="K50" s="174" t="s">
        <v>449</v>
      </c>
      <c r="L50" s="172">
        <v>516203</v>
      </c>
      <c r="N50" s="173" t="s">
        <v>708</v>
      </c>
      <c r="O50" s="172">
        <v>5252</v>
      </c>
    </row>
    <row r="51" spans="1:15" ht="18.75">
      <c r="A51" s="202" t="s">
        <v>746</v>
      </c>
      <c r="B51" s="165" t="s">
        <v>517</v>
      </c>
      <c r="K51" s="173" t="s">
        <v>450</v>
      </c>
      <c r="L51" s="172">
        <v>5164</v>
      </c>
      <c r="N51" s="174" t="s">
        <v>709</v>
      </c>
      <c r="O51" s="172">
        <v>525201</v>
      </c>
    </row>
    <row r="52" spans="1:15" ht="18.75">
      <c r="A52" s="203" t="s">
        <v>333</v>
      </c>
      <c r="B52" s="165" t="s">
        <v>518</v>
      </c>
      <c r="K52" s="174" t="s">
        <v>451</v>
      </c>
      <c r="L52" s="172">
        <v>516402</v>
      </c>
      <c r="N52" s="174" t="s">
        <v>710</v>
      </c>
      <c r="O52" s="172">
        <v>525202</v>
      </c>
    </row>
    <row r="53" spans="1:15" ht="18.75">
      <c r="A53" s="203" t="s">
        <v>334</v>
      </c>
      <c r="B53" s="165" t="s">
        <v>519</v>
      </c>
      <c r="K53" s="173" t="s">
        <v>452</v>
      </c>
      <c r="L53" s="172">
        <v>5172</v>
      </c>
      <c r="N53" s="174" t="s">
        <v>711</v>
      </c>
      <c r="O53" s="177">
        <v>525203</v>
      </c>
    </row>
    <row r="54" spans="1:15" ht="18.75">
      <c r="A54" s="203" t="s">
        <v>747</v>
      </c>
      <c r="B54" s="165" t="s">
        <v>520</v>
      </c>
      <c r="K54" s="174" t="s">
        <v>453</v>
      </c>
      <c r="L54" s="172">
        <v>517203</v>
      </c>
      <c r="N54" s="174" t="s">
        <v>712</v>
      </c>
      <c r="O54" s="172">
        <v>525204</v>
      </c>
    </row>
    <row r="55" spans="1:15" ht="18.75">
      <c r="A55" s="202" t="s">
        <v>748</v>
      </c>
      <c r="B55" s="165" t="s">
        <v>521</v>
      </c>
      <c r="K55" s="174" t="s">
        <v>454</v>
      </c>
      <c r="L55" s="172">
        <v>517205</v>
      </c>
      <c r="N55" s="174" t="s">
        <v>713</v>
      </c>
      <c r="O55" s="172">
        <v>525205</v>
      </c>
    </row>
    <row r="56" spans="1:15" ht="18.75">
      <c r="A56" s="202" t="s">
        <v>749</v>
      </c>
      <c r="B56" s="165" t="s">
        <v>522</v>
      </c>
      <c r="K56" s="174" t="s">
        <v>455</v>
      </c>
      <c r="L56" s="172">
        <v>517206</v>
      </c>
      <c r="N56" s="174" t="s">
        <v>714</v>
      </c>
      <c r="O56" s="172">
        <v>525206</v>
      </c>
    </row>
    <row r="57" spans="1:15" ht="18.75">
      <c r="A57" s="202" t="s">
        <v>335</v>
      </c>
      <c r="B57" s="165" t="s">
        <v>523</v>
      </c>
      <c r="K57" s="173" t="s">
        <v>456</v>
      </c>
      <c r="L57" s="172">
        <v>5176</v>
      </c>
      <c r="N57" s="173" t="s">
        <v>440</v>
      </c>
      <c r="O57" s="172">
        <v>5254</v>
      </c>
    </row>
    <row r="58" spans="1:15" ht="18.75">
      <c r="A58" s="202" t="s">
        <v>750</v>
      </c>
      <c r="B58" s="165" t="s">
        <v>524</v>
      </c>
      <c r="K58" s="174" t="s">
        <v>457</v>
      </c>
      <c r="L58" s="172">
        <v>517601</v>
      </c>
      <c r="N58" s="174" t="s">
        <v>441</v>
      </c>
      <c r="O58" s="172">
        <v>525401</v>
      </c>
    </row>
    <row r="59" spans="1:15" ht="18.75">
      <c r="A59" s="202" t="s">
        <v>751</v>
      </c>
      <c r="B59" s="166" t="s">
        <v>525</v>
      </c>
      <c r="K59" s="173" t="s">
        <v>458</v>
      </c>
      <c r="L59" s="177">
        <v>5181</v>
      </c>
      <c r="N59" s="174" t="s">
        <v>442</v>
      </c>
      <c r="O59" s="172">
        <v>525402</v>
      </c>
    </row>
    <row r="60" spans="1:15" ht="18.75">
      <c r="A60" s="203" t="s">
        <v>752</v>
      </c>
      <c r="B60" s="165" t="s">
        <v>526</v>
      </c>
      <c r="K60" s="174" t="s">
        <v>459</v>
      </c>
      <c r="L60" s="172">
        <v>518105</v>
      </c>
      <c r="N60" s="174" t="s">
        <v>443</v>
      </c>
      <c r="O60" s="172">
        <v>525403</v>
      </c>
    </row>
    <row r="61" spans="1:15" ht="18.75">
      <c r="A61" s="203" t="s">
        <v>753</v>
      </c>
      <c r="B61" s="165" t="s">
        <v>527</v>
      </c>
      <c r="K61" s="173" t="s">
        <v>460</v>
      </c>
      <c r="L61" s="172">
        <v>5184</v>
      </c>
      <c r="N61" s="173" t="s">
        <v>444</v>
      </c>
      <c r="O61" s="172">
        <v>5258</v>
      </c>
    </row>
    <row r="62" spans="1:15" ht="18.75">
      <c r="A62" s="202" t="s">
        <v>754</v>
      </c>
      <c r="B62" s="165" t="s">
        <v>528</v>
      </c>
      <c r="K62" s="174" t="s">
        <v>461</v>
      </c>
      <c r="L62" s="172">
        <v>518401</v>
      </c>
      <c r="N62" s="174" t="s">
        <v>715</v>
      </c>
      <c r="O62" s="172">
        <v>525801</v>
      </c>
    </row>
    <row r="63" spans="1:15" ht="18.75">
      <c r="A63" s="203" t="s">
        <v>755</v>
      </c>
      <c r="B63" s="165" t="s">
        <v>529</v>
      </c>
      <c r="K63" s="173" t="s">
        <v>462</v>
      </c>
      <c r="L63" s="172">
        <v>5185</v>
      </c>
      <c r="N63" s="174" t="s">
        <v>716</v>
      </c>
      <c r="O63" s="172">
        <v>525802</v>
      </c>
    </row>
    <row r="64" spans="1:15" ht="18.75">
      <c r="A64" s="203" t="s">
        <v>756</v>
      </c>
      <c r="B64" s="165" t="s">
        <v>530</v>
      </c>
      <c r="K64" s="174" t="s">
        <v>463</v>
      </c>
      <c r="L64" s="172">
        <v>518501</v>
      </c>
      <c r="N64" s="174" t="s">
        <v>445</v>
      </c>
      <c r="O64" s="172">
        <v>525803</v>
      </c>
    </row>
    <row r="65" spans="1:15" ht="18.75">
      <c r="A65" s="203" t="s">
        <v>757</v>
      </c>
      <c r="B65" s="165" t="s">
        <v>531</v>
      </c>
      <c r="K65" s="173" t="s">
        <v>464</v>
      </c>
      <c r="L65" s="172">
        <v>5186</v>
      </c>
      <c r="N65" s="173" t="s">
        <v>446</v>
      </c>
      <c r="O65" s="172">
        <v>5262</v>
      </c>
    </row>
    <row r="66" spans="1:15" ht="18.75">
      <c r="A66" s="202" t="s">
        <v>758</v>
      </c>
      <c r="B66" s="164" t="s">
        <v>532</v>
      </c>
      <c r="K66" s="174" t="s">
        <v>465</v>
      </c>
      <c r="L66" s="172">
        <v>518601</v>
      </c>
      <c r="N66" s="174" t="s">
        <v>447</v>
      </c>
      <c r="O66" s="172">
        <v>526201</v>
      </c>
    </row>
    <row r="67" spans="1:15" ht="18.75">
      <c r="A67" s="202" t="s">
        <v>759</v>
      </c>
      <c r="B67" s="165" t="s">
        <v>928</v>
      </c>
      <c r="K67" s="174" t="s">
        <v>466</v>
      </c>
      <c r="L67" s="172">
        <v>518602</v>
      </c>
      <c r="N67" s="174" t="s">
        <v>448</v>
      </c>
      <c r="O67" s="172">
        <v>526202</v>
      </c>
    </row>
    <row r="68" spans="1:15" ht="18.75">
      <c r="A68" s="202" t="s">
        <v>760</v>
      </c>
      <c r="B68" s="165" t="s">
        <v>929</v>
      </c>
      <c r="N68" s="174" t="s">
        <v>449</v>
      </c>
      <c r="O68" s="172">
        <v>526203</v>
      </c>
    </row>
    <row r="69" spans="1:15" ht="18.75">
      <c r="A69" s="201" t="s">
        <v>761</v>
      </c>
      <c r="B69" s="165"/>
      <c r="N69" s="173" t="s">
        <v>450</v>
      </c>
      <c r="O69" s="172">
        <v>5264</v>
      </c>
    </row>
    <row r="70" spans="1:15" ht="18.75">
      <c r="A70" s="202" t="s">
        <v>336</v>
      </c>
      <c r="B70" s="165" t="s">
        <v>533</v>
      </c>
      <c r="N70" s="174" t="s">
        <v>450</v>
      </c>
      <c r="O70" s="172">
        <v>526401</v>
      </c>
    </row>
    <row r="71" spans="1:15" ht="18.75">
      <c r="A71" s="202" t="s">
        <v>762</v>
      </c>
      <c r="B71" s="164" t="s">
        <v>534</v>
      </c>
      <c r="N71" s="173" t="s">
        <v>452</v>
      </c>
      <c r="O71" s="172">
        <v>5272</v>
      </c>
    </row>
    <row r="72" spans="1:15" ht="18.75">
      <c r="A72" s="202" t="s">
        <v>763</v>
      </c>
      <c r="B72" s="165" t="s">
        <v>535</v>
      </c>
      <c r="N72" s="174" t="s">
        <v>717</v>
      </c>
      <c r="O72" s="172">
        <v>527201</v>
      </c>
    </row>
    <row r="73" spans="1:15" ht="18.75">
      <c r="A73" s="201" t="s">
        <v>764</v>
      </c>
      <c r="B73" s="165"/>
      <c r="N73" s="174" t="s">
        <v>718</v>
      </c>
      <c r="O73" s="172">
        <v>527202</v>
      </c>
    </row>
    <row r="74" spans="1:15" ht="18.75">
      <c r="A74" s="202" t="s">
        <v>337</v>
      </c>
      <c r="B74" s="165" t="s">
        <v>536</v>
      </c>
      <c r="N74" s="174" t="s">
        <v>453</v>
      </c>
      <c r="O74" s="172">
        <v>527203</v>
      </c>
    </row>
    <row r="75" spans="1:15" ht="18.75">
      <c r="A75" s="203" t="s">
        <v>338</v>
      </c>
      <c r="B75" s="165" t="s">
        <v>537</v>
      </c>
      <c r="N75" s="174" t="s">
        <v>719</v>
      </c>
      <c r="O75" s="172">
        <v>527204</v>
      </c>
    </row>
    <row r="76" spans="1:15" ht="18.75">
      <c r="A76" s="203" t="s">
        <v>765</v>
      </c>
      <c r="B76" s="165" t="s">
        <v>538</v>
      </c>
      <c r="N76" s="174" t="s">
        <v>454</v>
      </c>
      <c r="O76" s="172">
        <v>527205</v>
      </c>
    </row>
    <row r="77" spans="1:15" ht="18.75">
      <c r="A77" s="203" t="s">
        <v>766</v>
      </c>
      <c r="B77" s="164" t="s">
        <v>539</v>
      </c>
      <c r="N77" s="174" t="s">
        <v>455</v>
      </c>
      <c r="O77" s="172">
        <v>527206</v>
      </c>
    </row>
    <row r="78" spans="1:15" ht="18.75">
      <c r="A78" s="203" t="s">
        <v>767</v>
      </c>
      <c r="B78" s="165" t="s">
        <v>540</v>
      </c>
      <c r="N78" s="174" t="s">
        <v>720</v>
      </c>
      <c r="O78" s="172">
        <v>527207</v>
      </c>
    </row>
    <row r="79" spans="1:15" ht="18.75">
      <c r="A79" s="201" t="s">
        <v>768</v>
      </c>
      <c r="B79" s="164"/>
      <c r="N79" s="173" t="s">
        <v>456</v>
      </c>
      <c r="O79" s="172">
        <v>5276</v>
      </c>
    </row>
    <row r="80" spans="1:15" ht="18.75">
      <c r="A80" s="202" t="s">
        <v>339</v>
      </c>
      <c r="B80" s="165" t="s">
        <v>541</v>
      </c>
      <c r="N80" s="174" t="s">
        <v>457</v>
      </c>
      <c r="O80" s="172">
        <v>527601</v>
      </c>
    </row>
    <row r="81" spans="1:15" ht="18.75">
      <c r="A81" s="201" t="s">
        <v>769</v>
      </c>
      <c r="B81" s="165"/>
      <c r="N81" s="173" t="s">
        <v>458</v>
      </c>
      <c r="O81" s="177">
        <v>5281</v>
      </c>
    </row>
    <row r="82" spans="1:15" ht="18.75">
      <c r="A82" s="203" t="s">
        <v>770</v>
      </c>
      <c r="B82" s="165" t="s">
        <v>542</v>
      </c>
      <c r="N82" s="174" t="s">
        <v>721</v>
      </c>
      <c r="O82" s="172">
        <v>528102</v>
      </c>
    </row>
    <row r="83" spans="1:15" ht="18.75">
      <c r="A83" s="203" t="s">
        <v>771</v>
      </c>
      <c r="B83" s="165" t="s">
        <v>543</v>
      </c>
      <c r="N83" s="174" t="s">
        <v>459</v>
      </c>
      <c r="O83" s="172">
        <v>528105</v>
      </c>
    </row>
    <row r="84" spans="1:15" ht="18.75">
      <c r="A84" s="203" t="s">
        <v>772</v>
      </c>
      <c r="B84" s="164" t="s">
        <v>544</v>
      </c>
      <c r="N84" s="173" t="s">
        <v>460</v>
      </c>
      <c r="O84" s="172">
        <v>5284</v>
      </c>
    </row>
    <row r="85" spans="1:15" ht="18.75">
      <c r="A85" s="203" t="s">
        <v>773</v>
      </c>
      <c r="B85" s="165" t="s">
        <v>545</v>
      </c>
      <c r="N85" s="174" t="s">
        <v>461</v>
      </c>
      <c r="O85" s="172">
        <v>528401</v>
      </c>
    </row>
    <row r="86" spans="1:15" ht="18.75">
      <c r="A86" s="201" t="s">
        <v>774</v>
      </c>
      <c r="B86" s="165"/>
      <c r="N86" s="173" t="s">
        <v>462</v>
      </c>
      <c r="O86" s="172">
        <v>5285</v>
      </c>
    </row>
    <row r="87" spans="1:15" ht="18.75">
      <c r="A87" s="203" t="s">
        <v>775</v>
      </c>
      <c r="B87" s="165" t="s">
        <v>546</v>
      </c>
      <c r="N87" s="174" t="s">
        <v>463</v>
      </c>
      <c r="O87" s="172">
        <v>528501</v>
      </c>
    </row>
    <row r="88" spans="1:15" ht="18.75">
      <c r="A88" s="202" t="s">
        <v>340</v>
      </c>
      <c r="B88" s="165" t="s">
        <v>547</v>
      </c>
      <c r="N88" s="174" t="s">
        <v>722</v>
      </c>
      <c r="O88" s="177">
        <v>528502</v>
      </c>
    </row>
    <row r="89" spans="1:15" ht="18.75">
      <c r="A89" s="203" t="s">
        <v>776</v>
      </c>
      <c r="B89" s="164" t="s">
        <v>548</v>
      </c>
      <c r="N89" s="173" t="s">
        <v>723</v>
      </c>
      <c r="O89" s="172">
        <v>5286</v>
      </c>
    </row>
    <row r="90" spans="1:15" ht="18.75">
      <c r="A90" s="203" t="s">
        <v>777</v>
      </c>
      <c r="B90" s="165" t="s">
        <v>549</v>
      </c>
      <c r="N90" s="174" t="s">
        <v>465</v>
      </c>
      <c r="O90" s="172">
        <v>528601</v>
      </c>
    </row>
    <row r="91" spans="1:15" ht="18.75">
      <c r="A91" s="201" t="s">
        <v>778</v>
      </c>
      <c r="B91" s="165"/>
      <c r="N91" s="174" t="s">
        <v>466</v>
      </c>
      <c r="O91" s="172">
        <v>528602</v>
      </c>
    </row>
    <row r="92" spans="1:2" ht="15.75">
      <c r="A92" s="202" t="s">
        <v>779</v>
      </c>
      <c r="B92" s="164" t="s">
        <v>550</v>
      </c>
    </row>
    <row r="93" spans="1:2" ht="15.75">
      <c r="A93" s="202" t="s">
        <v>780</v>
      </c>
      <c r="B93" s="165" t="s">
        <v>551</v>
      </c>
    </row>
    <row r="94" spans="1:2" ht="15.75">
      <c r="A94" s="203" t="s">
        <v>781</v>
      </c>
      <c r="B94" s="165" t="s">
        <v>930</v>
      </c>
    </row>
    <row r="95" spans="1:2" ht="15.75">
      <c r="A95" s="201" t="s">
        <v>782</v>
      </c>
      <c r="B95" s="164"/>
    </row>
    <row r="96" spans="1:2" ht="15.75">
      <c r="A96" s="202" t="s">
        <v>341</v>
      </c>
      <c r="B96" s="165" t="s">
        <v>552</v>
      </c>
    </row>
    <row r="97" spans="1:2" ht="15.75">
      <c r="A97" s="202" t="s">
        <v>783</v>
      </c>
      <c r="B97" s="164" t="s">
        <v>553</v>
      </c>
    </row>
    <row r="98" spans="1:2" ht="15.75">
      <c r="A98" s="201" t="s">
        <v>784</v>
      </c>
      <c r="B98" s="165"/>
    </row>
    <row r="99" spans="1:2" ht="15.75">
      <c r="A99" s="202" t="s">
        <v>785</v>
      </c>
      <c r="B99" s="165" t="s">
        <v>554</v>
      </c>
    </row>
    <row r="100" spans="1:2" ht="15.75">
      <c r="A100" s="201" t="s">
        <v>786</v>
      </c>
      <c r="B100" s="165"/>
    </row>
    <row r="101" spans="1:2" ht="15.75">
      <c r="A101" s="203" t="s">
        <v>787</v>
      </c>
      <c r="B101" s="165" t="s">
        <v>555</v>
      </c>
    </row>
    <row r="102" spans="1:2" ht="15.75">
      <c r="A102" s="202" t="s">
        <v>788</v>
      </c>
      <c r="B102" s="164" t="s">
        <v>556</v>
      </c>
    </row>
    <row r="103" spans="1:2" ht="15.75">
      <c r="A103" s="202" t="s">
        <v>789</v>
      </c>
      <c r="B103" s="165" t="s">
        <v>557</v>
      </c>
    </row>
    <row r="104" spans="1:2" ht="15.75">
      <c r="A104" s="203" t="s">
        <v>790</v>
      </c>
      <c r="B104" s="164" t="s">
        <v>558</v>
      </c>
    </row>
    <row r="105" spans="1:2" ht="15.75">
      <c r="A105" s="201" t="s">
        <v>791</v>
      </c>
      <c r="B105" s="164"/>
    </row>
    <row r="106" spans="1:2" ht="15.75">
      <c r="A106" s="202" t="s">
        <v>342</v>
      </c>
      <c r="B106" s="164" t="s">
        <v>559</v>
      </c>
    </row>
    <row r="107" spans="1:2" ht="15.75">
      <c r="A107" s="201" t="s">
        <v>792</v>
      </c>
      <c r="B107" s="164"/>
    </row>
    <row r="108" spans="1:2" ht="15.75">
      <c r="A108" s="201" t="s">
        <v>793</v>
      </c>
      <c r="B108" s="164"/>
    </row>
    <row r="109" spans="1:2" ht="15.75">
      <c r="A109" s="201" t="s">
        <v>794</v>
      </c>
      <c r="B109" s="164"/>
    </row>
    <row r="110" spans="1:2" ht="15.75">
      <c r="A110" s="201" t="s">
        <v>795</v>
      </c>
      <c r="B110" s="164"/>
    </row>
    <row r="111" spans="1:2" ht="15.75">
      <c r="A111" s="201" t="s">
        <v>796</v>
      </c>
      <c r="B111" s="164"/>
    </row>
    <row r="112" spans="1:2" ht="15.75">
      <c r="A112" s="201" t="s">
        <v>797</v>
      </c>
      <c r="B112" s="165"/>
    </row>
    <row r="113" spans="1:2" ht="15.75">
      <c r="A113" s="201" t="s">
        <v>798</v>
      </c>
      <c r="B113" s="165"/>
    </row>
    <row r="114" spans="1:2" ht="15.75">
      <c r="A114" s="201" t="s">
        <v>799</v>
      </c>
      <c r="B114" s="165"/>
    </row>
    <row r="115" spans="1:2" ht="15.75">
      <c r="A115" s="202" t="s">
        <v>343</v>
      </c>
      <c r="B115" s="164" t="s">
        <v>560</v>
      </c>
    </row>
    <row r="116" spans="1:2" ht="15.75">
      <c r="A116" s="202" t="s">
        <v>800</v>
      </c>
      <c r="B116" s="164" t="s">
        <v>561</v>
      </c>
    </row>
    <row r="117" spans="1:2" ht="15.75">
      <c r="A117" s="202" t="s">
        <v>801</v>
      </c>
      <c r="B117" s="164" t="s">
        <v>562</v>
      </c>
    </row>
    <row r="118" spans="1:2" ht="15.75">
      <c r="A118" s="202" t="s">
        <v>802</v>
      </c>
      <c r="B118" s="164" t="s">
        <v>563</v>
      </c>
    </row>
    <row r="119" spans="1:2" ht="15.75">
      <c r="A119" s="202" t="s">
        <v>344</v>
      </c>
      <c r="B119" s="164" t="s">
        <v>564</v>
      </c>
    </row>
    <row r="120" spans="1:2" ht="15.75">
      <c r="A120" s="202" t="s">
        <v>803</v>
      </c>
      <c r="B120" s="164" t="s">
        <v>565</v>
      </c>
    </row>
    <row r="121" spans="1:2" ht="15.75">
      <c r="A121" s="202" t="s">
        <v>345</v>
      </c>
      <c r="B121" s="164" t="s">
        <v>566</v>
      </c>
    </row>
    <row r="122" spans="1:2" ht="15.75">
      <c r="A122" s="202" t="s">
        <v>804</v>
      </c>
      <c r="B122" s="164" t="s">
        <v>567</v>
      </c>
    </row>
    <row r="123" spans="1:2" ht="15.75">
      <c r="A123" s="202" t="s">
        <v>346</v>
      </c>
      <c r="B123" s="164" t="s">
        <v>568</v>
      </c>
    </row>
    <row r="124" spans="1:2" ht="15.75">
      <c r="A124" s="202" t="s">
        <v>805</v>
      </c>
      <c r="B124" s="164" t="s">
        <v>569</v>
      </c>
    </row>
    <row r="125" spans="1:2" ht="15.75">
      <c r="A125" s="201" t="s">
        <v>806</v>
      </c>
      <c r="B125" s="164"/>
    </row>
    <row r="126" spans="1:2" ht="15.75">
      <c r="A126" s="201" t="s">
        <v>807</v>
      </c>
      <c r="B126" s="165"/>
    </row>
    <row r="127" spans="1:2" ht="15.75">
      <c r="A127" s="203" t="s">
        <v>808</v>
      </c>
      <c r="B127" s="165" t="s">
        <v>570</v>
      </c>
    </row>
    <row r="128" spans="1:2" ht="15.75">
      <c r="A128" s="201" t="s">
        <v>809</v>
      </c>
      <c r="B128" s="164"/>
    </row>
    <row r="129" spans="1:2" ht="15.75">
      <c r="A129" s="202" t="s">
        <v>347</v>
      </c>
      <c r="B129" s="164" t="s">
        <v>571</v>
      </c>
    </row>
    <row r="130" spans="1:2" ht="15.75">
      <c r="A130" s="203" t="s">
        <v>348</v>
      </c>
      <c r="B130" s="164" t="s">
        <v>572</v>
      </c>
    </row>
    <row r="131" spans="1:2" ht="15.75">
      <c r="A131" s="201" t="s">
        <v>810</v>
      </c>
      <c r="B131" s="165"/>
    </row>
    <row r="132" spans="1:2" ht="15.75">
      <c r="A132" s="201" t="s">
        <v>811</v>
      </c>
      <c r="B132" s="164"/>
    </row>
    <row r="133" spans="1:2" ht="15.75">
      <c r="A133" s="201" t="s">
        <v>812</v>
      </c>
      <c r="B133" s="165"/>
    </row>
    <row r="134" spans="1:2" ht="15.75">
      <c r="A134" s="203" t="s">
        <v>349</v>
      </c>
      <c r="B134" s="164" t="s">
        <v>573</v>
      </c>
    </row>
    <row r="135" spans="1:2" ht="15.75">
      <c r="A135" s="201" t="s">
        <v>813</v>
      </c>
      <c r="B135" s="164"/>
    </row>
    <row r="136" spans="1:2" ht="15.75">
      <c r="A136" s="202" t="s">
        <v>814</v>
      </c>
      <c r="B136" s="165" t="s">
        <v>574</v>
      </c>
    </row>
    <row r="137" spans="1:2" ht="15.75">
      <c r="A137" s="201" t="s">
        <v>815</v>
      </c>
      <c r="B137" s="165"/>
    </row>
    <row r="138" spans="1:2" ht="15.75">
      <c r="A138" s="201" t="s">
        <v>816</v>
      </c>
      <c r="B138" s="164"/>
    </row>
    <row r="139" spans="1:2" ht="15.75">
      <c r="A139" s="203" t="s">
        <v>817</v>
      </c>
      <c r="B139" s="165" t="s">
        <v>575</v>
      </c>
    </row>
    <row r="140" spans="1:2" ht="15.75">
      <c r="A140" s="203" t="s">
        <v>818</v>
      </c>
      <c r="B140" s="165" t="s">
        <v>576</v>
      </c>
    </row>
    <row r="141" spans="1:2" ht="15.75">
      <c r="A141" s="201" t="s">
        <v>819</v>
      </c>
      <c r="B141" s="165"/>
    </row>
    <row r="142" spans="1:2" ht="15.75">
      <c r="A142" s="202" t="s">
        <v>350</v>
      </c>
      <c r="B142" s="165" t="s">
        <v>577</v>
      </c>
    </row>
    <row r="143" spans="1:2" ht="15.75">
      <c r="A143" s="202" t="s">
        <v>820</v>
      </c>
      <c r="B143" s="164" t="s">
        <v>578</v>
      </c>
    </row>
    <row r="144" spans="1:2" ht="15.75">
      <c r="A144" s="203" t="s">
        <v>351</v>
      </c>
      <c r="B144" s="165" t="s">
        <v>579</v>
      </c>
    </row>
    <row r="145" spans="1:2" ht="15.75">
      <c r="A145" s="202" t="s">
        <v>821</v>
      </c>
      <c r="B145" s="164" t="s">
        <v>580</v>
      </c>
    </row>
    <row r="146" spans="1:2" ht="15.75">
      <c r="A146" s="201" t="s">
        <v>822</v>
      </c>
      <c r="B146" s="165"/>
    </row>
    <row r="147" spans="1:2" ht="15.75">
      <c r="A147" s="202" t="s">
        <v>352</v>
      </c>
      <c r="B147" s="164" t="s">
        <v>581</v>
      </c>
    </row>
    <row r="148" spans="1:2" ht="15.75">
      <c r="A148" s="201" t="s">
        <v>823</v>
      </c>
      <c r="B148" s="164"/>
    </row>
    <row r="149" spans="1:2" ht="15.75">
      <c r="A149" s="202" t="s">
        <v>353</v>
      </c>
      <c r="B149" s="165" t="s">
        <v>582</v>
      </c>
    </row>
    <row r="150" spans="1:2" ht="15.75">
      <c r="A150" s="201" t="s">
        <v>824</v>
      </c>
      <c r="B150" s="164"/>
    </row>
    <row r="151" spans="1:2" ht="15.75">
      <c r="A151" s="201" t="s">
        <v>825</v>
      </c>
      <c r="B151" s="164"/>
    </row>
    <row r="152" spans="1:2" ht="15.75">
      <c r="A152" s="202" t="s">
        <v>354</v>
      </c>
      <c r="B152" s="164" t="s">
        <v>583</v>
      </c>
    </row>
    <row r="153" spans="1:2" ht="15.75">
      <c r="A153" s="202" t="s">
        <v>345</v>
      </c>
      <c r="B153" s="164" t="s">
        <v>584</v>
      </c>
    </row>
    <row r="154" spans="1:2" ht="15.75">
      <c r="A154" s="202" t="s">
        <v>309</v>
      </c>
      <c r="B154" s="164" t="s">
        <v>585</v>
      </c>
    </row>
    <row r="155" spans="1:2" ht="15.75">
      <c r="A155" s="202" t="s">
        <v>355</v>
      </c>
      <c r="B155" s="164" t="s">
        <v>586</v>
      </c>
    </row>
    <row r="156" spans="1:2" ht="15.75">
      <c r="A156" s="202" t="s">
        <v>826</v>
      </c>
      <c r="B156" s="164" t="s">
        <v>587</v>
      </c>
    </row>
    <row r="157" spans="1:2" ht="15.75">
      <c r="A157" s="202" t="s">
        <v>356</v>
      </c>
      <c r="B157" s="164" t="s">
        <v>588</v>
      </c>
    </row>
    <row r="158" spans="1:2" ht="15.75">
      <c r="A158" s="202" t="s">
        <v>827</v>
      </c>
      <c r="B158" s="164" t="s">
        <v>589</v>
      </c>
    </row>
    <row r="159" spans="1:2" ht="15.75">
      <c r="A159" s="202" t="s">
        <v>828</v>
      </c>
      <c r="B159" s="164" t="s">
        <v>590</v>
      </c>
    </row>
    <row r="160" spans="1:2" ht="15.75">
      <c r="A160" s="202" t="s">
        <v>357</v>
      </c>
      <c r="B160" s="164" t="s">
        <v>591</v>
      </c>
    </row>
    <row r="161" spans="1:2" ht="15.75">
      <c r="A161" s="202" t="s">
        <v>829</v>
      </c>
      <c r="B161" s="164" t="s">
        <v>592</v>
      </c>
    </row>
    <row r="162" spans="1:2" ht="15.75">
      <c r="A162" s="202" t="s">
        <v>311</v>
      </c>
      <c r="B162" s="165" t="s">
        <v>593</v>
      </c>
    </row>
    <row r="163" spans="1:2" ht="15.75">
      <c r="A163" s="202" t="s">
        <v>830</v>
      </c>
      <c r="B163" s="164" t="s">
        <v>594</v>
      </c>
    </row>
    <row r="164" spans="1:2" ht="15.75">
      <c r="A164" s="202" t="s">
        <v>358</v>
      </c>
      <c r="B164" s="164" t="s">
        <v>595</v>
      </c>
    </row>
    <row r="165" spans="1:2" ht="15.75">
      <c r="A165" s="203" t="s">
        <v>831</v>
      </c>
      <c r="B165" s="165" t="s">
        <v>931</v>
      </c>
    </row>
    <row r="166" spans="1:2" ht="15.75">
      <c r="A166" s="201" t="s">
        <v>832</v>
      </c>
      <c r="B166" s="165"/>
    </row>
    <row r="167" spans="1:2" ht="15.75">
      <c r="A167" s="202" t="s">
        <v>359</v>
      </c>
      <c r="B167" s="164" t="s">
        <v>596</v>
      </c>
    </row>
    <row r="168" spans="1:2" ht="15.75">
      <c r="A168" s="203" t="s">
        <v>833</v>
      </c>
      <c r="B168" s="165" t="s">
        <v>597</v>
      </c>
    </row>
    <row r="169" spans="1:2" ht="15.75">
      <c r="A169" s="203" t="s">
        <v>309</v>
      </c>
      <c r="B169" s="165" t="s">
        <v>598</v>
      </c>
    </row>
    <row r="170" spans="1:2" ht="15.75">
      <c r="A170" s="203" t="s">
        <v>308</v>
      </c>
      <c r="B170" s="164" t="s">
        <v>599</v>
      </c>
    </row>
    <row r="171" spans="1:2" ht="15.75">
      <c r="A171" s="203" t="s">
        <v>344</v>
      </c>
      <c r="B171" s="164" t="s">
        <v>600</v>
      </c>
    </row>
    <row r="172" spans="1:2" ht="15.75">
      <c r="A172" s="203" t="s">
        <v>834</v>
      </c>
      <c r="B172" s="165" t="s">
        <v>601</v>
      </c>
    </row>
    <row r="173" spans="1:2" ht="15.75">
      <c r="A173" s="203" t="s">
        <v>835</v>
      </c>
      <c r="B173" s="165" t="s">
        <v>602</v>
      </c>
    </row>
    <row r="174" spans="1:2" ht="15.75">
      <c r="A174" s="202" t="s">
        <v>360</v>
      </c>
      <c r="B174" s="165" t="s">
        <v>603</v>
      </c>
    </row>
    <row r="175" spans="1:2" ht="15.75">
      <c r="A175" s="202" t="s">
        <v>836</v>
      </c>
      <c r="B175" s="165" t="s">
        <v>604</v>
      </c>
    </row>
    <row r="176" spans="1:2" ht="15.75">
      <c r="A176" s="203" t="s">
        <v>837</v>
      </c>
      <c r="B176" s="164" t="s">
        <v>605</v>
      </c>
    </row>
    <row r="177" spans="1:2" ht="15.75">
      <c r="A177" s="202" t="s">
        <v>838</v>
      </c>
      <c r="B177" s="165" t="s">
        <v>606</v>
      </c>
    </row>
    <row r="178" spans="1:2" ht="15.75">
      <c r="A178" s="203" t="s">
        <v>839</v>
      </c>
      <c r="B178" s="165" t="s">
        <v>932</v>
      </c>
    </row>
    <row r="179" spans="1:2" ht="15.75">
      <c r="A179" s="201" t="s">
        <v>840</v>
      </c>
      <c r="B179" s="164"/>
    </row>
    <row r="180" spans="1:2" ht="15.75">
      <c r="A180" s="203" t="s">
        <v>361</v>
      </c>
      <c r="B180" s="165" t="s">
        <v>607</v>
      </c>
    </row>
    <row r="181" spans="1:2" ht="15.75">
      <c r="A181" s="203" t="s">
        <v>841</v>
      </c>
      <c r="B181" s="167" t="s">
        <v>608</v>
      </c>
    </row>
    <row r="182" spans="1:2" ht="15.75">
      <c r="A182" s="201" t="s">
        <v>842</v>
      </c>
      <c r="B182" s="164"/>
    </row>
    <row r="183" spans="1:2" ht="15.75">
      <c r="A183" s="202" t="s">
        <v>362</v>
      </c>
      <c r="B183" s="165" t="s">
        <v>609</v>
      </c>
    </row>
    <row r="184" spans="1:2" ht="15.75">
      <c r="A184" s="202" t="s">
        <v>843</v>
      </c>
      <c r="B184" s="165" t="s">
        <v>610</v>
      </c>
    </row>
    <row r="185" spans="1:2" ht="15.75">
      <c r="A185" s="201" t="s">
        <v>844</v>
      </c>
      <c r="B185" s="164"/>
    </row>
    <row r="186" spans="1:2" ht="15.75">
      <c r="A186" s="202" t="s">
        <v>363</v>
      </c>
      <c r="B186" s="165" t="s">
        <v>611</v>
      </c>
    </row>
    <row r="187" spans="1:2" ht="15.75">
      <c r="A187" s="203" t="s">
        <v>845</v>
      </c>
      <c r="B187" s="165" t="s">
        <v>612</v>
      </c>
    </row>
    <row r="188" spans="1:2" ht="15.75">
      <c r="A188" s="201" t="s">
        <v>846</v>
      </c>
      <c r="B188" s="164"/>
    </row>
    <row r="189" spans="1:2" ht="15.75">
      <c r="A189" s="202" t="s">
        <v>364</v>
      </c>
      <c r="B189" s="165" t="s">
        <v>613</v>
      </c>
    </row>
    <row r="190" spans="1:2" ht="15.75">
      <c r="A190" s="202" t="s">
        <v>365</v>
      </c>
      <c r="B190" s="165" t="s">
        <v>614</v>
      </c>
    </row>
    <row r="191" spans="1:2" ht="15.75">
      <c r="A191" s="201" t="s">
        <v>847</v>
      </c>
      <c r="B191" s="164"/>
    </row>
    <row r="192" spans="1:2" ht="15.75">
      <c r="A192" s="203" t="s">
        <v>848</v>
      </c>
      <c r="B192" s="164" t="s">
        <v>615</v>
      </c>
    </row>
    <row r="193" spans="1:2" ht="15.75">
      <c r="A193" s="203" t="s">
        <v>849</v>
      </c>
      <c r="B193" s="164" t="s">
        <v>616</v>
      </c>
    </row>
    <row r="194" spans="1:2" ht="15.75">
      <c r="A194" s="201" t="s">
        <v>850</v>
      </c>
      <c r="B194" s="164"/>
    </row>
    <row r="195" spans="1:2" ht="15.75">
      <c r="A195" s="201" t="s">
        <v>851</v>
      </c>
      <c r="B195" s="164"/>
    </row>
    <row r="196" spans="1:2" ht="15.75">
      <c r="A196" s="202" t="s">
        <v>852</v>
      </c>
      <c r="B196" s="164" t="s">
        <v>617</v>
      </c>
    </row>
    <row r="197" spans="1:2" ht="15.75">
      <c r="A197" s="201" t="s">
        <v>366</v>
      </c>
      <c r="B197" s="164"/>
    </row>
    <row r="198" spans="1:2" ht="15.75">
      <c r="A198" s="201" t="s">
        <v>853</v>
      </c>
      <c r="B198" s="165"/>
    </row>
    <row r="199" spans="1:2" ht="15.75">
      <c r="A199" s="201" t="s">
        <v>854</v>
      </c>
      <c r="B199" s="164"/>
    </row>
    <row r="200" spans="1:2" ht="15.75">
      <c r="A200" s="201" t="s">
        <v>855</v>
      </c>
      <c r="B200" s="164"/>
    </row>
    <row r="201" spans="1:2" ht="15.75">
      <c r="A201" s="203" t="s">
        <v>367</v>
      </c>
      <c r="B201" s="165" t="s">
        <v>618</v>
      </c>
    </row>
    <row r="202" spans="1:2" ht="15.75">
      <c r="A202" s="201" t="s">
        <v>856</v>
      </c>
      <c r="B202" s="165"/>
    </row>
    <row r="203" spans="1:2" ht="15.75">
      <c r="A203" s="201" t="s">
        <v>857</v>
      </c>
      <c r="B203" s="164"/>
    </row>
    <row r="204" spans="1:2" ht="15.75">
      <c r="A204" s="202" t="s">
        <v>368</v>
      </c>
      <c r="B204" s="164" t="s">
        <v>619</v>
      </c>
    </row>
    <row r="205" spans="1:2" ht="15.75">
      <c r="A205" s="203" t="s">
        <v>858</v>
      </c>
      <c r="B205" s="164" t="s">
        <v>620</v>
      </c>
    </row>
    <row r="206" spans="1:2" ht="15.75">
      <c r="A206" s="201" t="s">
        <v>859</v>
      </c>
      <c r="B206" s="164"/>
    </row>
    <row r="207" spans="1:2" ht="15.75">
      <c r="A207" s="201" t="s">
        <v>860</v>
      </c>
      <c r="B207" s="164"/>
    </row>
    <row r="208" spans="1:2" ht="15.75">
      <c r="A208" s="201" t="s">
        <v>861</v>
      </c>
      <c r="B208" s="165"/>
    </row>
    <row r="209" spans="1:2" ht="15.75">
      <c r="A209" s="201" t="s">
        <v>862</v>
      </c>
      <c r="B209" s="165"/>
    </row>
    <row r="210" spans="1:2" ht="15.75">
      <c r="A210" s="202" t="s">
        <v>369</v>
      </c>
      <c r="B210" s="165" t="s">
        <v>621</v>
      </c>
    </row>
    <row r="211" spans="1:2" ht="15.75">
      <c r="A211" s="203" t="s">
        <v>863</v>
      </c>
      <c r="B211" s="164" t="s">
        <v>622</v>
      </c>
    </row>
    <row r="212" spans="1:2" ht="15.75">
      <c r="A212" s="202" t="s">
        <v>864</v>
      </c>
      <c r="B212" s="165" t="s">
        <v>623</v>
      </c>
    </row>
    <row r="213" spans="1:2" ht="15.75">
      <c r="A213" s="202" t="s">
        <v>865</v>
      </c>
      <c r="B213" s="165" t="s">
        <v>624</v>
      </c>
    </row>
    <row r="214" spans="1:2" ht="15.75">
      <c r="A214" s="201" t="s">
        <v>866</v>
      </c>
      <c r="B214" s="165"/>
    </row>
    <row r="215" spans="1:2" ht="15.75">
      <c r="A215" s="202" t="s">
        <v>867</v>
      </c>
      <c r="B215" s="164" t="s">
        <v>625</v>
      </c>
    </row>
    <row r="216" spans="1:2" ht="15.75">
      <c r="A216" s="203" t="s">
        <v>868</v>
      </c>
      <c r="B216" s="165" t="s">
        <v>626</v>
      </c>
    </row>
    <row r="217" spans="1:2" ht="15.75">
      <c r="A217" s="203" t="s">
        <v>869</v>
      </c>
      <c r="B217" s="164" t="s">
        <v>627</v>
      </c>
    </row>
    <row r="218" spans="1:2" ht="15.75">
      <c r="A218" s="201" t="s">
        <v>870</v>
      </c>
      <c r="B218" s="164"/>
    </row>
    <row r="219" spans="1:2" ht="15.75">
      <c r="A219" s="203" t="s">
        <v>871</v>
      </c>
      <c r="B219" s="165" t="s">
        <v>628</v>
      </c>
    </row>
    <row r="220" spans="1:2" ht="15.75">
      <c r="A220" s="201" t="s">
        <v>872</v>
      </c>
      <c r="B220" s="164"/>
    </row>
    <row r="221" spans="1:2" ht="15.75">
      <c r="A221" s="202" t="s">
        <v>873</v>
      </c>
      <c r="B221" s="164" t="s">
        <v>629</v>
      </c>
    </row>
    <row r="222" spans="1:2" ht="15.75">
      <c r="A222" s="203" t="s">
        <v>833</v>
      </c>
      <c r="B222" s="165" t="s">
        <v>630</v>
      </c>
    </row>
    <row r="223" spans="1:2" ht="15.75">
      <c r="A223" s="203" t="s">
        <v>874</v>
      </c>
      <c r="B223" s="164" t="s">
        <v>631</v>
      </c>
    </row>
    <row r="224" spans="1:2" ht="15.75">
      <c r="A224" s="202" t="s">
        <v>875</v>
      </c>
      <c r="B224" s="164" t="s">
        <v>632</v>
      </c>
    </row>
    <row r="225" spans="1:2" ht="15.75">
      <c r="A225" s="202" t="s">
        <v>726</v>
      </c>
      <c r="B225" s="164" t="s">
        <v>633</v>
      </c>
    </row>
    <row r="226" spans="1:2" ht="15.75">
      <c r="A226" s="202" t="s">
        <v>370</v>
      </c>
      <c r="B226" s="165" t="s">
        <v>634</v>
      </c>
    </row>
    <row r="227" spans="1:2" ht="15.75">
      <c r="A227" s="202" t="s">
        <v>876</v>
      </c>
      <c r="B227" s="164" t="s">
        <v>635</v>
      </c>
    </row>
    <row r="228" spans="1:2" ht="15.75">
      <c r="A228" s="202" t="s">
        <v>371</v>
      </c>
      <c r="B228" s="165" t="s">
        <v>636</v>
      </c>
    </row>
    <row r="229" spans="1:2" ht="15.75">
      <c r="A229" s="203" t="s">
        <v>877</v>
      </c>
      <c r="B229" s="165" t="s">
        <v>637</v>
      </c>
    </row>
    <row r="230" spans="1:2" ht="15.75">
      <c r="A230" s="203" t="s">
        <v>878</v>
      </c>
      <c r="B230" s="165" t="s">
        <v>638</v>
      </c>
    </row>
    <row r="231" spans="1:2" ht="15.75">
      <c r="A231" s="203" t="s">
        <v>372</v>
      </c>
      <c r="B231" s="165" t="s">
        <v>639</v>
      </c>
    </row>
    <row r="232" spans="1:2" ht="15.75">
      <c r="A232" s="203" t="s">
        <v>879</v>
      </c>
      <c r="B232" s="165" t="s">
        <v>640</v>
      </c>
    </row>
    <row r="233" spans="1:2" ht="15.75">
      <c r="A233" s="203" t="s">
        <v>880</v>
      </c>
      <c r="B233" s="165" t="s">
        <v>641</v>
      </c>
    </row>
    <row r="234" spans="1:2" ht="15.75">
      <c r="A234" s="202" t="s">
        <v>881</v>
      </c>
      <c r="B234" s="165" t="s">
        <v>642</v>
      </c>
    </row>
    <row r="235" spans="1:2" ht="15.75">
      <c r="A235" s="203" t="s">
        <v>882</v>
      </c>
      <c r="B235" s="165" t="s">
        <v>643</v>
      </c>
    </row>
    <row r="236" spans="1:2" ht="15.75">
      <c r="A236" s="202" t="s">
        <v>883</v>
      </c>
      <c r="B236" s="164" t="s">
        <v>644</v>
      </c>
    </row>
    <row r="237" spans="1:2" ht="15.75">
      <c r="A237" s="203" t="s">
        <v>884</v>
      </c>
      <c r="B237" s="165" t="s">
        <v>645</v>
      </c>
    </row>
    <row r="238" spans="1:2" ht="15.75">
      <c r="A238" s="203" t="s">
        <v>885</v>
      </c>
      <c r="B238" s="165" t="s">
        <v>646</v>
      </c>
    </row>
    <row r="239" spans="1:2" ht="15.75">
      <c r="A239" s="202" t="s">
        <v>886</v>
      </c>
      <c r="B239" s="165" t="s">
        <v>647</v>
      </c>
    </row>
    <row r="240" spans="1:2" ht="15.75">
      <c r="A240" s="203" t="s">
        <v>887</v>
      </c>
      <c r="B240" s="164" t="s">
        <v>648</v>
      </c>
    </row>
    <row r="241" spans="1:2" ht="15.75">
      <c r="A241" s="203" t="s">
        <v>888</v>
      </c>
      <c r="B241" s="165" t="s">
        <v>649</v>
      </c>
    </row>
    <row r="242" spans="1:2" ht="15.75">
      <c r="A242" s="203" t="s">
        <v>889</v>
      </c>
      <c r="B242" s="164" t="s">
        <v>650</v>
      </c>
    </row>
    <row r="243" spans="1:2" ht="15.75">
      <c r="A243" s="202" t="s">
        <v>890</v>
      </c>
      <c r="B243" s="165" t="s">
        <v>651</v>
      </c>
    </row>
    <row r="244" spans="1:2" ht="15.75">
      <c r="A244" s="203" t="s">
        <v>891</v>
      </c>
      <c r="B244" s="164" t="s">
        <v>652</v>
      </c>
    </row>
    <row r="245" spans="1:2" ht="15.75">
      <c r="A245" s="203" t="s">
        <v>373</v>
      </c>
      <c r="B245" s="165" t="s">
        <v>653</v>
      </c>
    </row>
    <row r="246" spans="1:2" ht="15.75">
      <c r="A246" s="202" t="s">
        <v>892</v>
      </c>
      <c r="B246" s="165" t="s">
        <v>654</v>
      </c>
    </row>
    <row r="247" spans="1:2" ht="15.75">
      <c r="A247" s="203" t="s">
        <v>893</v>
      </c>
      <c r="B247" s="165" t="s">
        <v>655</v>
      </c>
    </row>
    <row r="248" spans="1:2" ht="15.75">
      <c r="A248" s="202" t="s">
        <v>374</v>
      </c>
      <c r="B248" s="164" t="s">
        <v>656</v>
      </c>
    </row>
    <row r="249" spans="1:2" ht="15.75">
      <c r="A249" s="203" t="s">
        <v>894</v>
      </c>
      <c r="B249" s="165" t="s">
        <v>657</v>
      </c>
    </row>
    <row r="250" spans="1:2" ht="15.75">
      <c r="A250" s="202" t="s">
        <v>375</v>
      </c>
      <c r="B250" s="165" t="s">
        <v>658</v>
      </c>
    </row>
    <row r="251" spans="1:2" ht="15.75">
      <c r="A251" s="202" t="s">
        <v>895</v>
      </c>
      <c r="B251" s="165" t="s">
        <v>659</v>
      </c>
    </row>
    <row r="252" spans="1:2" ht="15.75">
      <c r="A252" s="202" t="s">
        <v>896</v>
      </c>
      <c r="B252" s="165" t="s">
        <v>660</v>
      </c>
    </row>
    <row r="253" spans="1:2" ht="15.75">
      <c r="A253" s="203" t="s">
        <v>376</v>
      </c>
      <c r="B253" s="165" t="s">
        <v>661</v>
      </c>
    </row>
    <row r="254" spans="1:2" ht="15.75">
      <c r="A254" s="202" t="s">
        <v>897</v>
      </c>
      <c r="B254" s="165" t="s">
        <v>663</v>
      </c>
    </row>
    <row r="255" spans="1:2" ht="15.75">
      <c r="A255" s="203" t="s">
        <v>662</v>
      </c>
      <c r="B255" s="165" t="s">
        <v>664</v>
      </c>
    </row>
    <row r="256" spans="1:2" ht="15.75">
      <c r="A256" s="203" t="s">
        <v>898</v>
      </c>
      <c r="B256" s="165" t="s">
        <v>665</v>
      </c>
    </row>
    <row r="257" spans="1:2" ht="15.75">
      <c r="A257" s="203" t="s">
        <v>899</v>
      </c>
      <c r="B257" s="165" t="s">
        <v>666</v>
      </c>
    </row>
    <row r="258" spans="1:2" ht="15.75">
      <c r="A258" s="203" t="s">
        <v>900</v>
      </c>
      <c r="B258" s="165" t="s">
        <v>668</v>
      </c>
    </row>
    <row r="259" spans="1:2" ht="15.75">
      <c r="A259" s="203" t="s">
        <v>667</v>
      </c>
      <c r="B259" s="164" t="s">
        <v>669</v>
      </c>
    </row>
    <row r="260" spans="1:2" ht="15.75">
      <c r="A260" s="203" t="s">
        <v>901</v>
      </c>
      <c r="B260" s="165" t="s">
        <v>670</v>
      </c>
    </row>
    <row r="261" spans="1:2" ht="15.75">
      <c r="A261" s="203" t="s">
        <v>902</v>
      </c>
      <c r="B261" s="165" t="s">
        <v>671</v>
      </c>
    </row>
    <row r="262" spans="1:2" ht="15.75">
      <c r="A262" s="202" t="s">
        <v>903</v>
      </c>
      <c r="B262" s="164" t="s">
        <v>673</v>
      </c>
    </row>
    <row r="263" spans="1:2" ht="15.75">
      <c r="A263" s="203" t="s">
        <v>672</v>
      </c>
      <c r="B263" s="164" t="s">
        <v>674</v>
      </c>
    </row>
    <row r="264" spans="1:2" ht="15.75">
      <c r="A264" s="203" t="s">
        <v>904</v>
      </c>
      <c r="B264" s="164" t="s">
        <v>676</v>
      </c>
    </row>
    <row r="265" spans="1:2" ht="15.75">
      <c r="A265" s="203" t="s">
        <v>675</v>
      </c>
      <c r="B265" s="165" t="s">
        <v>677</v>
      </c>
    </row>
    <row r="266" spans="1:2" ht="15.75">
      <c r="A266" s="201" t="s">
        <v>905</v>
      </c>
      <c r="B266" s="165"/>
    </row>
    <row r="267" spans="1:2" ht="15.75">
      <c r="A267" s="201" t="s">
        <v>906</v>
      </c>
      <c r="B267" s="164"/>
    </row>
    <row r="268" spans="1:2" ht="15.75">
      <c r="A268" s="203" t="s">
        <v>907</v>
      </c>
      <c r="B268" s="165" t="s">
        <v>678</v>
      </c>
    </row>
    <row r="269" spans="1:2" ht="15.75">
      <c r="A269" s="203" t="s">
        <v>908</v>
      </c>
      <c r="B269" s="164" t="s">
        <v>679</v>
      </c>
    </row>
    <row r="270" spans="1:2" ht="15.75">
      <c r="A270" s="201" t="s">
        <v>909</v>
      </c>
      <c r="B270" s="164"/>
    </row>
    <row r="271" spans="1:2" ht="15.75">
      <c r="A271" s="202" t="s">
        <v>377</v>
      </c>
      <c r="B271" s="165" t="s">
        <v>680</v>
      </c>
    </row>
    <row r="272" spans="1:2" ht="15.75">
      <c r="A272" s="201" t="s">
        <v>910</v>
      </c>
      <c r="B272" s="164"/>
    </row>
    <row r="273" spans="1:2" ht="15.75">
      <c r="A273" s="201" t="s">
        <v>911</v>
      </c>
      <c r="B273" s="165"/>
    </row>
    <row r="274" spans="1:2" ht="15.75">
      <c r="A274" s="202" t="s">
        <v>378</v>
      </c>
      <c r="B274" s="165" t="s">
        <v>681</v>
      </c>
    </row>
    <row r="275" spans="1:2" ht="15.75">
      <c r="A275" s="201" t="s">
        <v>912</v>
      </c>
      <c r="B275" s="164"/>
    </row>
    <row r="276" spans="1:2" ht="15.75">
      <c r="A276" s="202" t="s">
        <v>379</v>
      </c>
      <c r="B276" s="165" t="s">
        <v>682</v>
      </c>
    </row>
    <row r="277" spans="1:2" ht="15.75">
      <c r="A277" s="203" t="s">
        <v>913</v>
      </c>
      <c r="B277" s="164" t="s">
        <v>683</v>
      </c>
    </row>
    <row r="278" spans="1:2" ht="15.75">
      <c r="A278" s="201" t="s">
        <v>914</v>
      </c>
      <c r="B278" s="165"/>
    </row>
    <row r="279" spans="1:2" ht="15.75">
      <c r="A279" s="202" t="s">
        <v>380</v>
      </c>
      <c r="B279" s="164" t="s">
        <v>684</v>
      </c>
    </row>
    <row r="280" spans="1:2" ht="15.75">
      <c r="A280" s="201" t="s">
        <v>915</v>
      </c>
      <c r="B280" s="164"/>
    </row>
    <row r="281" spans="1:2" ht="15.75">
      <c r="A281" s="202" t="s">
        <v>916</v>
      </c>
      <c r="B281" s="165" t="s">
        <v>685</v>
      </c>
    </row>
    <row r="282" spans="1:2" ht="15.75">
      <c r="A282" s="201" t="s">
        <v>917</v>
      </c>
      <c r="B282" s="165"/>
    </row>
    <row r="283" spans="1:2" ht="15.75">
      <c r="A283" s="201" t="s">
        <v>918</v>
      </c>
      <c r="B283" s="165"/>
    </row>
    <row r="284" spans="1:2" ht="15.75">
      <c r="A284" s="203" t="s">
        <v>381</v>
      </c>
      <c r="B284" s="164" t="s">
        <v>686</v>
      </c>
    </row>
    <row r="285" spans="1:2" ht="15.75">
      <c r="A285" s="203" t="s">
        <v>919</v>
      </c>
      <c r="B285" s="165" t="s">
        <v>687</v>
      </c>
    </row>
    <row r="286" spans="1:2" ht="15.75">
      <c r="A286" s="203" t="s">
        <v>920</v>
      </c>
      <c r="B286" s="164" t="s">
        <v>688</v>
      </c>
    </row>
    <row r="287" spans="1:2" ht="15.75">
      <c r="A287" s="203" t="s">
        <v>921</v>
      </c>
      <c r="B287" s="164" t="s">
        <v>933</v>
      </c>
    </row>
    <row r="288" spans="1:2" ht="15.75">
      <c r="A288" s="203" t="s">
        <v>922</v>
      </c>
      <c r="B288" s="165" t="s">
        <v>934</v>
      </c>
    </row>
    <row r="289" spans="1:2" ht="15.75">
      <c r="A289" s="201" t="s">
        <v>923</v>
      </c>
      <c r="B289" s="168"/>
    </row>
    <row r="290" spans="1:2" ht="15.75">
      <c r="A290" s="202" t="s">
        <v>924</v>
      </c>
      <c r="B290" t="s">
        <v>689</v>
      </c>
    </row>
    <row r="291" ht="15.75">
      <c r="A291" s="201" t="s">
        <v>925</v>
      </c>
    </row>
    <row r="292" ht="15.75">
      <c r="A292" s="201" t="s">
        <v>926</v>
      </c>
    </row>
    <row r="293" spans="1:2" ht="15.75">
      <c r="A293" s="202" t="s">
        <v>382</v>
      </c>
      <c r="B293" t="s">
        <v>690</v>
      </c>
    </row>
    <row r="294" ht="15.75">
      <c r="A294" s="201" t="s">
        <v>927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S65"/>
  <sheetViews>
    <sheetView zoomScalePageLayoutView="0" workbookViewId="0" topLeftCell="A52">
      <selection activeCell="J34" sqref="J34:N34"/>
    </sheetView>
  </sheetViews>
  <sheetFormatPr defaultColWidth="9.140625" defaultRowHeight="12.75"/>
  <cols>
    <col min="1" max="1" width="25.8515625" style="16" customWidth="1"/>
    <col min="2" max="2" width="7.421875" style="16" customWidth="1"/>
    <col min="3" max="6" width="6.8515625" style="16" customWidth="1"/>
    <col min="7" max="13" width="6.7109375" style="16" customWidth="1"/>
    <col min="14" max="15" width="11.8515625" style="16" customWidth="1"/>
    <col min="16" max="16384" width="9.140625" style="16" customWidth="1"/>
  </cols>
  <sheetData>
    <row r="1" spans="1:15" ht="15" customHeight="1">
      <c r="A1" s="31" t="s">
        <v>202</v>
      </c>
      <c r="B1" s="566" t="s">
        <v>198</v>
      </c>
      <c r="C1" s="641"/>
      <c r="D1" s="641"/>
      <c r="E1" s="641"/>
      <c r="F1" s="641"/>
      <c r="G1" s="641"/>
      <c r="H1" s="641"/>
      <c r="I1" s="641"/>
      <c r="J1" s="643" t="s">
        <v>161</v>
      </c>
      <c r="K1" s="644"/>
      <c r="L1" s="644"/>
      <c r="M1" s="644"/>
      <c r="N1" s="644"/>
      <c r="O1" s="222"/>
    </row>
    <row r="2" spans="1:15" ht="15" customHeight="1">
      <c r="A2" s="36" t="s">
        <v>75</v>
      </c>
      <c r="B2" s="582" t="s">
        <v>949</v>
      </c>
      <c r="C2" s="582"/>
      <c r="D2" s="582"/>
      <c r="E2" s="582"/>
      <c r="F2" s="590"/>
      <c r="G2" s="590"/>
      <c r="H2" s="590"/>
      <c r="I2" s="590"/>
      <c r="J2" s="643" t="str">
        <f>Bia!C10</f>
        <v>Tr.ĐH Hùng Vương</v>
      </c>
      <c r="K2" s="643"/>
      <c r="L2" s="643"/>
      <c r="M2" s="643"/>
      <c r="N2" s="643"/>
      <c r="O2" s="347"/>
    </row>
    <row r="3" spans="1:15" ht="15" customHeight="1">
      <c r="A3" s="36" t="s">
        <v>76</v>
      </c>
      <c r="B3" s="231"/>
      <c r="C3" s="570" t="s">
        <v>36</v>
      </c>
      <c r="D3" s="570"/>
      <c r="E3" s="570"/>
      <c r="F3" s="570"/>
      <c r="G3" s="570"/>
      <c r="H3" s="570"/>
      <c r="I3" s="222"/>
      <c r="J3" s="276"/>
      <c r="K3" s="263"/>
      <c r="L3" s="263"/>
      <c r="M3" s="263"/>
      <c r="N3" s="263"/>
      <c r="O3" s="347"/>
    </row>
    <row r="4" spans="1:15" ht="15" customHeight="1">
      <c r="A4" s="36" t="s">
        <v>77</v>
      </c>
      <c r="B4" s="231"/>
      <c r="C4" s="570" t="s">
        <v>57</v>
      </c>
      <c r="D4" s="570"/>
      <c r="E4" s="570"/>
      <c r="F4" s="570"/>
      <c r="G4" s="570"/>
      <c r="H4" s="570"/>
      <c r="I4" s="222"/>
      <c r="J4" s="642"/>
      <c r="K4" s="642"/>
      <c r="L4" s="642"/>
      <c r="M4" s="642"/>
      <c r="N4" s="642"/>
      <c r="O4" s="236"/>
    </row>
    <row r="5" spans="1:15" ht="15" customHeight="1">
      <c r="A5" s="41" t="s">
        <v>79</v>
      </c>
      <c r="B5" s="231"/>
      <c r="C5" s="231"/>
      <c r="D5" s="231"/>
      <c r="E5" s="231"/>
      <c r="F5" s="231"/>
      <c r="G5" s="231"/>
      <c r="H5" s="231"/>
      <c r="I5" s="231"/>
      <c r="J5" s="642"/>
      <c r="K5" s="642"/>
      <c r="L5" s="642"/>
      <c r="M5" s="642"/>
      <c r="N5" s="642"/>
      <c r="O5" s="236"/>
    </row>
    <row r="6" spans="1:15" ht="10.5" customHeight="1">
      <c r="A6" s="64"/>
      <c r="J6" s="620"/>
      <c r="K6" s="620"/>
      <c r="L6" s="620"/>
      <c r="M6" s="620"/>
      <c r="N6" s="620"/>
      <c r="O6" s="20"/>
    </row>
    <row r="7" spans="1:15" ht="15" customHeight="1">
      <c r="A7" s="91"/>
      <c r="B7" s="112" t="s">
        <v>125</v>
      </c>
      <c r="C7" s="112" t="s">
        <v>33</v>
      </c>
      <c r="D7" s="605" t="s">
        <v>82</v>
      </c>
      <c r="E7" s="606"/>
      <c r="F7" s="607"/>
      <c r="G7" s="574" t="s">
        <v>204</v>
      </c>
      <c r="H7" s="660"/>
      <c r="I7" s="660"/>
      <c r="J7" s="660"/>
      <c r="K7" s="660"/>
      <c r="L7" s="660"/>
      <c r="M7" s="660"/>
      <c r="N7" s="583" t="s">
        <v>26</v>
      </c>
      <c r="O7" s="592"/>
    </row>
    <row r="8" spans="1:15" ht="15" customHeight="1">
      <c r="A8" s="97"/>
      <c r="B8" s="92" t="s">
        <v>126</v>
      </c>
      <c r="C8" s="92" t="s">
        <v>38</v>
      </c>
      <c r="D8" s="9" t="s">
        <v>14</v>
      </c>
      <c r="E8" s="598" t="s">
        <v>43</v>
      </c>
      <c r="F8" s="599"/>
      <c r="G8" s="7" t="s">
        <v>190</v>
      </c>
      <c r="H8" s="7" t="s">
        <v>190</v>
      </c>
      <c r="I8" s="7" t="s">
        <v>190</v>
      </c>
      <c r="J8" s="7" t="s">
        <v>190</v>
      </c>
      <c r="K8" s="7" t="s">
        <v>190</v>
      </c>
      <c r="L8" s="7" t="s">
        <v>190</v>
      </c>
      <c r="M8" s="7" t="s">
        <v>190</v>
      </c>
      <c r="N8" s="661"/>
      <c r="O8" s="662"/>
    </row>
    <row r="9" spans="1:15" ht="15" customHeight="1">
      <c r="A9" s="97"/>
      <c r="B9" s="114"/>
      <c r="C9" s="114" t="s">
        <v>203</v>
      </c>
      <c r="D9" s="92"/>
      <c r="E9" s="9" t="s">
        <v>33</v>
      </c>
      <c r="F9" s="9" t="s">
        <v>14</v>
      </c>
      <c r="G9" s="9" t="s">
        <v>132</v>
      </c>
      <c r="H9" s="9" t="s">
        <v>133</v>
      </c>
      <c r="I9" s="9" t="s">
        <v>134</v>
      </c>
      <c r="J9" s="9" t="s">
        <v>135</v>
      </c>
      <c r="K9" s="9" t="s">
        <v>136</v>
      </c>
      <c r="L9" s="9" t="s">
        <v>137</v>
      </c>
      <c r="M9" s="50" t="s">
        <v>192</v>
      </c>
      <c r="N9" s="663"/>
      <c r="O9" s="664"/>
    </row>
    <row r="10" spans="1:15" ht="15" customHeight="1">
      <c r="A10" s="56" t="s">
        <v>1</v>
      </c>
      <c r="B10" s="56">
        <v>1</v>
      </c>
      <c r="C10" s="56">
        <v>2</v>
      </c>
      <c r="D10" s="56">
        <v>3</v>
      </c>
      <c r="E10" s="56">
        <v>4</v>
      </c>
      <c r="F10" s="56">
        <v>5</v>
      </c>
      <c r="G10" s="56">
        <v>6</v>
      </c>
      <c r="H10" s="56">
        <v>7</v>
      </c>
      <c r="I10" s="56">
        <v>8</v>
      </c>
      <c r="J10" s="56">
        <v>9</v>
      </c>
      <c r="K10" s="56">
        <v>10</v>
      </c>
      <c r="L10" s="56">
        <v>11</v>
      </c>
      <c r="M10" s="56">
        <v>12</v>
      </c>
      <c r="N10" s="640">
        <v>13</v>
      </c>
      <c r="O10" s="599"/>
    </row>
    <row r="11" spans="1:15" ht="15" customHeight="1">
      <c r="A11" s="162" t="s">
        <v>33</v>
      </c>
      <c r="B11" s="184"/>
      <c r="C11" s="185">
        <f>SUM(C13:C24)</f>
        <v>0</v>
      </c>
      <c r="D11" s="185">
        <f aca="true" t="shared" si="0" ref="D11:M11">SUM(D13:D24)</f>
        <v>0</v>
      </c>
      <c r="E11" s="185">
        <f t="shared" si="0"/>
        <v>0</v>
      </c>
      <c r="F11" s="185">
        <f t="shared" si="0"/>
        <v>0</v>
      </c>
      <c r="G11" s="185">
        <f t="shared" si="0"/>
        <v>0</v>
      </c>
      <c r="H11" s="185">
        <f t="shared" si="0"/>
        <v>0</v>
      </c>
      <c r="I11" s="185">
        <f t="shared" si="0"/>
        <v>0</v>
      </c>
      <c r="J11" s="185">
        <f t="shared" si="0"/>
        <v>0</v>
      </c>
      <c r="K11" s="185">
        <f t="shared" si="0"/>
        <v>0</v>
      </c>
      <c r="L11" s="185">
        <f t="shared" si="0"/>
        <v>0</v>
      </c>
      <c r="M11" s="185">
        <f t="shared" si="0"/>
        <v>0</v>
      </c>
      <c r="N11" s="352"/>
      <c r="O11" s="353"/>
    </row>
    <row r="12" spans="1:15" ht="15" customHeight="1">
      <c r="A12" s="279"/>
      <c r="B12" s="192">
        <f aca="true" t="shared" si="1" ref="B12:B24">IF(ISNA(VLOOKUP(A12,NGHANH_DH_LIST,2,FALSE)),"",VLOOKUP(A12,NGHANH_DH_LIST,2,FALSE))</f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7" t="s">
        <v>205</v>
      </c>
      <c r="O12" s="270"/>
    </row>
    <row r="13" spans="1:15" ht="15" customHeight="1">
      <c r="A13" s="280"/>
      <c r="B13" s="192">
        <f t="shared" si="1"/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7" t="s">
        <v>206</v>
      </c>
      <c r="O13" s="270"/>
    </row>
    <row r="14" spans="1:15" ht="15" customHeight="1">
      <c r="A14" s="280"/>
      <c r="B14" s="192">
        <f t="shared" si="1"/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7" t="s">
        <v>207</v>
      </c>
      <c r="O14" s="270"/>
    </row>
    <row r="15" spans="1:15" ht="15" customHeight="1">
      <c r="A15" s="280"/>
      <c r="B15" s="192">
        <f t="shared" si="1"/>
      </c>
      <c r="C15" s="351"/>
      <c r="D15" s="351"/>
      <c r="E15" s="351"/>
      <c r="F15" s="351"/>
      <c r="G15" s="282"/>
      <c r="H15" s="282"/>
      <c r="I15" s="282"/>
      <c r="J15" s="282"/>
      <c r="K15" s="282"/>
      <c r="L15" s="282"/>
      <c r="M15" s="282"/>
      <c r="N15" s="287" t="s">
        <v>208</v>
      </c>
      <c r="O15" s="270"/>
    </row>
    <row r="16" spans="1:15" ht="15" customHeight="1">
      <c r="A16" s="280"/>
      <c r="B16" s="192">
        <f t="shared" si="1"/>
      </c>
      <c r="C16" s="351"/>
      <c r="D16" s="351"/>
      <c r="E16" s="351"/>
      <c r="F16" s="351"/>
      <c r="G16" s="282"/>
      <c r="H16" s="282"/>
      <c r="I16" s="282"/>
      <c r="J16" s="282"/>
      <c r="K16" s="282"/>
      <c r="L16" s="282"/>
      <c r="M16" s="282"/>
      <c r="N16" s="287" t="s">
        <v>209</v>
      </c>
      <c r="O16" s="270"/>
    </row>
    <row r="17" spans="1:15" ht="15" customHeight="1">
      <c r="A17" s="280"/>
      <c r="B17" s="192">
        <f t="shared" si="1"/>
      </c>
      <c r="C17" s="351"/>
      <c r="D17" s="351"/>
      <c r="E17" s="351"/>
      <c r="F17" s="351"/>
      <c r="G17" s="282"/>
      <c r="H17" s="282"/>
      <c r="I17" s="282"/>
      <c r="J17" s="282"/>
      <c r="K17" s="282"/>
      <c r="L17" s="282"/>
      <c r="M17" s="282"/>
      <c r="N17" s="354"/>
      <c r="O17" s="270"/>
    </row>
    <row r="18" spans="1:15" ht="15" customHeight="1">
      <c r="A18" s="280"/>
      <c r="B18" s="192">
        <f t="shared" si="1"/>
      </c>
      <c r="C18" s="351"/>
      <c r="D18" s="351"/>
      <c r="E18" s="351"/>
      <c r="F18" s="351"/>
      <c r="G18" s="282"/>
      <c r="H18" s="282"/>
      <c r="I18" s="282"/>
      <c r="J18" s="282"/>
      <c r="K18" s="282"/>
      <c r="L18" s="282"/>
      <c r="M18" s="282"/>
      <c r="N18" s="283"/>
      <c r="O18" s="270"/>
    </row>
    <row r="19" spans="1:15" ht="15" customHeight="1">
      <c r="A19" s="280"/>
      <c r="B19" s="192">
        <f t="shared" si="1"/>
      </c>
      <c r="C19" s="351"/>
      <c r="D19" s="351"/>
      <c r="E19" s="351"/>
      <c r="F19" s="351"/>
      <c r="G19" s="282"/>
      <c r="H19" s="282"/>
      <c r="I19" s="282"/>
      <c r="J19" s="282"/>
      <c r="K19" s="282"/>
      <c r="L19" s="282"/>
      <c r="M19" s="282"/>
      <c r="N19" s="283"/>
      <c r="O19" s="270"/>
    </row>
    <row r="20" spans="1:15" ht="15" customHeight="1">
      <c r="A20" s="280"/>
      <c r="B20" s="192">
        <f t="shared" si="1"/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3"/>
      <c r="O20" s="270"/>
    </row>
    <row r="21" spans="1:15" ht="15" customHeight="1">
      <c r="A21" s="280"/>
      <c r="B21" s="192">
        <f t="shared" si="1"/>
      </c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3"/>
      <c r="O21" s="270"/>
    </row>
    <row r="22" spans="1:15" ht="15" customHeight="1">
      <c r="A22" s="280"/>
      <c r="B22" s="19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3"/>
      <c r="O22" s="270"/>
    </row>
    <row r="23" spans="1:15" ht="15" customHeight="1">
      <c r="A23" s="280"/>
      <c r="B23" s="192">
        <f t="shared" si="1"/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3"/>
      <c r="O23" s="270"/>
    </row>
    <row r="24" spans="1:15" ht="15" customHeight="1">
      <c r="A24" s="350"/>
      <c r="B24" s="193">
        <f t="shared" si="1"/>
      </c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55"/>
      <c r="O24" s="339"/>
    </row>
    <row r="25" spans="1:19" s="34" customFormat="1" ht="15.75" customHeight="1">
      <c r="A25" s="257"/>
      <c r="B25" s="231"/>
      <c r="C25" s="249"/>
      <c r="D25" s="249"/>
      <c r="E25" s="249"/>
      <c r="F25" s="249"/>
      <c r="G25" s="249"/>
      <c r="H25" s="249"/>
      <c r="I25" s="249"/>
      <c r="J25" s="249" t="s">
        <v>952</v>
      </c>
      <c r="K25" s="249"/>
      <c r="L25" s="249"/>
      <c r="M25" s="307"/>
      <c r="N25" s="307"/>
      <c r="O25" s="307"/>
      <c r="P25" s="274"/>
      <c r="Q25" s="274"/>
      <c r="R25" s="16"/>
      <c r="S25" s="16"/>
    </row>
    <row r="26" spans="1:19" s="34" customFormat="1" ht="15.75" customHeight="1">
      <c r="A26" s="246" t="s">
        <v>112</v>
      </c>
      <c r="B26" s="257"/>
      <c r="C26" s="249"/>
      <c r="D26" s="249"/>
      <c r="E26" s="249"/>
      <c r="F26" s="249"/>
      <c r="G26" s="249"/>
      <c r="H26" s="249"/>
      <c r="I26" s="249"/>
      <c r="J26" s="570" t="s">
        <v>115</v>
      </c>
      <c r="K26" s="570"/>
      <c r="L26" s="570"/>
      <c r="M26" s="247"/>
      <c r="N26" s="247"/>
      <c r="O26" s="257"/>
      <c r="R26" s="16"/>
      <c r="S26" s="16"/>
    </row>
    <row r="27" spans="1:19" s="34" customFormat="1" ht="15.75" customHeight="1">
      <c r="A27" s="246" t="s">
        <v>113</v>
      </c>
      <c r="B27" s="257"/>
      <c r="C27" s="249"/>
      <c r="D27" s="249"/>
      <c r="E27" s="249"/>
      <c r="F27" s="249"/>
      <c r="G27" s="249"/>
      <c r="H27" s="249"/>
      <c r="I27" s="249"/>
      <c r="J27" s="571" t="s">
        <v>116</v>
      </c>
      <c r="K27" s="571"/>
      <c r="L27" s="571"/>
      <c r="M27" s="248"/>
      <c r="N27" s="248"/>
      <c r="O27" s="257"/>
      <c r="R27" s="16"/>
      <c r="S27" s="16"/>
    </row>
    <row r="28" spans="1:19" s="34" customFormat="1" ht="15.75" customHeight="1">
      <c r="A28" s="249"/>
      <c r="B28" s="257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5"/>
      <c r="N28" s="245"/>
      <c r="O28" s="245"/>
      <c r="R28" s="16"/>
      <c r="S28" s="16"/>
    </row>
    <row r="29" spans="1:19" s="34" customFormat="1" ht="15.75" customHeight="1">
      <c r="A29" s="246"/>
      <c r="B29" s="257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5"/>
      <c r="N29" s="245"/>
      <c r="O29" s="245"/>
      <c r="R29" s="16"/>
      <c r="S29" s="16"/>
    </row>
    <row r="30" spans="1:19" s="34" customFormat="1" ht="9.75" customHeight="1">
      <c r="A30" s="246"/>
      <c r="B30" s="257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5"/>
      <c r="N30" s="245"/>
      <c r="O30" s="245"/>
      <c r="R30" s="16"/>
      <c r="S30" s="16"/>
    </row>
    <row r="31" spans="1:19" s="34" customFormat="1" ht="15.75" customHeight="1">
      <c r="A31" s="246"/>
      <c r="B31" s="257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5"/>
      <c r="N31" s="250"/>
      <c r="O31" s="250"/>
      <c r="P31" s="71"/>
      <c r="Q31" s="71"/>
      <c r="R31" s="16"/>
      <c r="S31" s="16"/>
    </row>
    <row r="32" spans="1:19" s="34" customFormat="1" ht="15.75" customHeight="1">
      <c r="A32" s="246" t="s">
        <v>948</v>
      </c>
      <c r="B32" s="257"/>
      <c r="C32" s="249"/>
      <c r="D32" s="249"/>
      <c r="E32" s="249"/>
      <c r="F32" s="249"/>
      <c r="G32" s="249"/>
      <c r="H32" s="249"/>
      <c r="I32" s="249"/>
      <c r="J32" s="243"/>
      <c r="K32" s="243"/>
      <c r="L32" s="243"/>
      <c r="M32" s="243"/>
      <c r="N32" s="243"/>
      <c r="O32" s="257"/>
      <c r="R32" s="16"/>
      <c r="S32" s="16"/>
    </row>
    <row r="33" spans="1:15" ht="14.25" customHeight="1">
      <c r="A33" s="31" t="s">
        <v>210</v>
      </c>
      <c r="B33" s="566" t="s">
        <v>198</v>
      </c>
      <c r="C33" s="641"/>
      <c r="D33" s="641"/>
      <c r="E33" s="641"/>
      <c r="F33" s="641"/>
      <c r="G33" s="641"/>
      <c r="H33" s="641"/>
      <c r="I33" s="641"/>
      <c r="J33" s="643" t="s">
        <v>161</v>
      </c>
      <c r="K33" s="644"/>
      <c r="L33" s="644"/>
      <c r="M33" s="644"/>
      <c r="N33" s="644"/>
      <c r="O33" s="23"/>
    </row>
    <row r="34" spans="1:15" ht="14.25" customHeight="1">
      <c r="A34" s="36" t="s">
        <v>75</v>
      </c>
      <c r="B34" s="582" t="s">
        <v>949</v>
      </c>
      <c r="C34" s="582"/>
      <c r="D34" s="582"/>
      <c r="E34" s="582"/>
      <c r="F34" s="590"/>
      <c r="G34" s="590"/>
      <c r="H34" s="590"/>
      <c r="I34" s="590"/>
      <c r="J34" s="643" t="str">
        <f>Bia!C10</f>
        <v>Tr.ĐH Hùng Vương</v>
      </c>
      <c r="K34" s="643"/>
      <c r="L34" s="643"/>
      <c r="M34" s="643"/>
      <c r="N34" s="643"/>
      <c r="O34" s="28"/>
    </row>
    <row r="35" spans="1:15" ht="14.25" customHeight="1">
      <c r="A35" s="36" t="s">
        <v>76</v>
      </c>
      <c r="B35" s="231"/>
      <c r="C35" s="570" t="s">
        <v>36</v>
      </c>
      <c r="D35" s="570"/>
      <c r="E35" s="570"/>
      <c r="F35" s="570"/>
      <c r="G35" s="570"/>
      <c r="H35" s="570"/>
      <c r="I35" s="222"/>
      <c r="J35" s="276"/>
      <c r="K35" s="263"/>
      <c r="L35" s="263"/>
      <c r="M35" s="263"/>
      <c r="N35" s="263"/>
      <c r="O35" s="28"/>
    </row>
    <row r="36" spans="1:15" ht="14.25" customHeight="1">
      <c r="A36" s="36" t="s">
        <v>77</v>
      </c>
      <c r="B36" s="231"/>
      <c r="C36" s="570" t="s">
        <v>58</v>
      </c>
      <c r="D36" s="570"/>
      <c r="E36" s="570"/>
      <c r="F36" s="570"/>
      <c r="G36" s="570"/>
      <c r="H36" s="570"/>
      <c r="I36" s="222"/>
      <c r="J36" s="642"/>
      <c r="K36" s="642"/>
      <c r="L36" s="642"/>
      <c r="M36" s="642"/>
      <c r="N36" s="642"/>
      <c r="O36" s="20"/>
    </row>
    <row r="37" spans="1:15" ht="14.25" customHeight="1">
      <c r="A37" s="41" t="s">
        <v>79</v>
      </c>
      <c r="B37" s="231"/>
      <c r="C37" s="231"/>
      <c r="D37" s="231"/>
      <c r="E37" s="231"/>
      <c r="F37" s="231"/>
      <c r="G37" s="231"/>
      <c r="H37" s="231"/>
      <c r="I37" s="231"/>
      <c r="J37" s="642"/>
      <c r="K37" s="642"/>
      <c r="L37" s="642"/>
      <c r="M37" s="642"/>
      <c r="N37" s="642"/>
      <c r="O37" s="20"/>
    </row>
    <row r="38" spans="1:15" ht="8.25" customHeight="1">
      <c r="A38" s="64"/>
      <c r="J38" s="620"/>
      <c r="K38" s="620"/>
      <c r="L38" s="620"/>
      <c r="M38" s="620"/>
      <c r="N38" s="620"/>
      <c r="O38" s="20"/>
    </row>
    <row r="39" spans="1:15" ht="18.75" customHeight="1">
      <c r="A39" s="91"/>
      <c r="B39" s="112" t="s">
        <v>125</v>
      </c>
      <c r="C39" s="112" t="s">
        <v>33</v>
      </c>
      <c r="D39" s="605" t="s">
        <v>82</v>
      </c>
      <c r="E39" s="606"/>
      <c r="F39" s="607"/>
      <c r="G39" s="574" t="s">
        <v>204</v>
      </c>
      <c r="H39" s="660"/>
      <c r="I39" s="660"/>
      <c r="J39" s="660"/>
      <c r="K39" s="660"/>
      <c r="L39" s="660"/>
      <c r="M39" s="660"/>
      <c r="N39" s="583" t="s">
        <v>2</v>
      </c>
      <c r="O39" s="592"/>
    </row>
    <row r="40" spans="1:15" ht="18.75" customHeight="1">
      <c r="A40" s="97"/>
      <c r="B40" s="92" t="s">
        <v>126</v>
      </c>
      <c r="C40" s="92" t="s">
        <v>38</v>
      </c>
      <c r="D40" s="9" t="s">
        <v>14</v>
      </c>
      <c r="E40" s="598" t="s">
        <v>43</v>
      </c>
      <c r="F40" s="599"/>
      <c r="G40" s="7" t="s">
        <v>190</v>
      </c>
      <c r="H40" s="7" t="s">
        <v>190</v>
      </c>
      <c r="I40" s="7" t="s">
        <v>190</v>
      </c>
      <c r="J40" s="7" t="s">
        <v>190</v>
      </c>
      <c r="K40" s="7" t="s">
        <v>190</v>
      </c>
      <c r="L40" s="7" t="s">
        <v>190</v>
      </c>
      <c r="M40" s="7" t="s">
        <v>190</v>
      </c>
      <c r="N40" s="661"/>
      <c r="O40" s="662"/>
    </row>
    <row r="41" spans="1:15" ht="18.75" customHeight="1">
      <c r="A41" s="97"/>
      <c r="B41" s="114"/>
      <c r="C41" s="114" t="s">
        <v>203</v>
      </c>
      <c r="D41" s="92"/>
      <c r="E41" s="9" t="s">
        <v>33</v>
      </c>
      <c r="F41" s="9" t="s">
        <v>14</v>
      </c>
      <c r="G41" s="9" t="s">
        <v>132</v>
      </c>
      <c r="H41" s="9" t="s">
        <v>133</v>
      </c>
      <c r="I41" s="9" t="s">
        <v>134</v>
      </c>
      <c r="J41" s="9" t="s">
        <v>135</v>
      </c>
      <c r="K41" s="9" t="s">
        <v>136</v>
      </c>
      <c r="L41" s="9" t="s">
        <v>137</v>
      </c>
      <c r="M41" s="50" t="s">
        <v>192</v>
      </c>
      <c r="N41" s="663"/>
      <c r="O41" s="664"/>
    </row>
    <row r="42" spans="1:15" ht="14.25" customHeight="1">
      <c r="A42" s="56" t="s">
        <v>1</v>
      </c>
      <c r="B42" s="56">
        <v>1</v>
      </c>
      <c r="C42" s="56">
        <v>2</v>
      </c>
      <c r="D42" s="56">
        <v>3</v>
      </c>
      <c r="E42" s="56">
        <v>4</v>
      </c>
      <c r="F42" s="56">
        <v>5</v>
      </c>
      <c r="G42" s="56">
        <v>6</v>
      </c>
      <c r="H42" s="56">
        <v>7</v>
      </c>
      <c r="I42" s="56">
        <v>8</v>
      </c>
      <c r="J42" s="56">
        <v>9</v>
      </c>
      <c r="K42" s="56">
        <v>10</v>
      </c>
      <c r="L42" s="56">
        <v>11</v>
      </c>
      <c r="M42" s="56">
        <v>12</v>
      </c>
      <c r="N42" s="640">
        <v>13</v>
      </c>
      <c r="O42" s="599"/>
    </row>
    <row r="43" spans="1:15" ht="15.75" customHeight="1">
      <c r="A43" s="162" t="s">
        <v>33</v>
      </c>
      <c r="B43" s="184"/>
      <c r="C43" s="185">
        <f>SUM(C45:C55)</f>
        <v>0</v>
      </c>
      <c r="D43" s="185">
        <f aca="true" t="shared" si="2" ref="D43:M43">SUM(D45:D55)</f>
        <v>0</v>
      </c>
      <c r="E43" s="185">
        <f t="shared" si="2"/>
        <v>0</v>
      </c>
      <c r="F43" s="185">
        <f t="shared" si="2"/>
        <v>0</v>
      </c>
      <c r="G43" s="185">
        <f t="shared" si="2"/>
        <v>0</v>
      </c>
      <c r="H43" s="185">
        <f t="shared" si="2"/>
        <v>0</v>
      </c>
      <c r="I43" s="185">
        <f t="shared" si="2"/>
        <v>0</v>
      </c>
      <c r="J43" s="185">
        <f t="shared" si="2"/>
        <v>0</v>
      </c>
      <c r="K43" s="185">
        <f t="shared" si="2"/>
        <v>0</v>
      </c>
      <c r="L43" s="185">
        <f t="shared" si="2"/>
        <v>0</v>
      </c>
      <c r="M43" s="185">
        <f t="shared" si="2"/>
        <v>0</v>
      </c>
      <c r="N43" s="352"/>
      <c r="O43" s="353"/>
    </row>
    <row r="44" spans="1:15" ht="15.75" customHeight="1">
      <c r="A44" s="280"/>
      <c r="B44" s="192">
        <f aca="true" t="shared" si="3" ref="B44:B55">IF(ISNA(VLOOKUP(A44,NGHANH_DH_LIST,2,FALSE)),"",VLOOKUP(A44,NGHANH_DH_LIST,2,FALSE))</f>
      </c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7" t="s">
        <v>205</v>
      </c>
      <c r="O44" s="270"/>
    </row>
    <row r="45" spans="1:15" ht="15.75" customHeight="1">
      <c r="A45" s="280"/>
      <c r="B45" s="192">
        <f t="shared" si="3"/>
      </c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7" t="s">
        <v>206</v>
      </c>
      <c r="O45" s="270"/>
    </row>
    <row r="46" spans="1:15" ht="15.75" customHeight="1">
      <c r="A46" s="280"/>
      <c r="B46" s="192">
        <f t="shared" si="3"/>
      </c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7" t="s">
        <v>207</v>
      </c>
      <c r="O46" s="270"/>
    </row>
    <row r="47" spans="1:15" ht="15.75" customHeight="1">
      <c r="A47" s="280"/>
      <c r="B47" s="192">
        <f t="shared" si="3"/>
      </c>
      <c r="C47" s="351"/>
      <c r="D47" s="351"/>
      <c r="E47" s="351"/>
      <c r="F47" s="351"/>
      <c r="G47" s="282"/>
      <c r="H47" s="282"/>
      <c r="I47" s="282"/>
      <c r="J47" s="282"/>
      <c r="K47" s="282"/>
      <c r="L47" s="282"/>
      <c r="M47" s="282"/>
      <c r="N47" s="287" t="s">
        <v>208</v>
      </c>
      <c r="O47" s="270"/>
    </row>
    <row r="48" spans="1:15" ht="15.75" customHeight="1">
      <c r="A48" s="280"/>
      <c r="B48" s="192">
        <f t="shared" si="3"/>
      </c>
      <c r="C48" s="351"/>
      <c r="D48" s="351"/>
      <c r="E48" s="351"/>
      <c r="F48" s="351"/>
      <c r="G48" s="282"/>
      <c r="H48" s="282"/>
      <c r="I48" s="282"/>
      <c r="J48" s="282"/>
      <c r="K48" s="282"/>
      <c r="L48" s="282"/>
      <c r="M48" s="282"/>
      <c r="N48" s="287" t="s">
        <v>209</v>
      </c>
      <c r="O48" s="270"/>
    </row>
    <row r="49" spans="1:15" ht="15.75" customHeight="1">
      <c r="A49" s="280"/>
      <c r="B49" s="192">
        <f t="shared" si="3"/>
      </c>
      <c r="C49" s="351"/>
      <c r="D49" s="351"/>
      <c r="E49" s="351"/>
      <c r="F49" s="351"/>
      <c r="G49" s="282"/>
      <c r="H49" s="282"/>
      <c r="I49" s="282"/>
      <c r="J49" s="282"/>
      <c r="K49" s="282"/>
      <c r="L49" s="282"/>
      <c r="M49" s="282"/>
      <c r="N49" s="354"/>
      <c r="O49" s="270"/>
    </row>
    <row r="50" spans="1:15" ht="15.75" customHeight="1">
      <c r="A50" s="280"/>
      <c r="B50" s="192">
        <f t="shared" si="3"/>
      </c>
      <c r="C50" s="351"/>
      <c r="D50" s="351"/>
      <c r="E50" s="351"/>
      <c r="F50" s="351"/>
      <c r="G50" s="282"/>
      <c r="H50" s="282"/>
      <c r="I50" s="282"/>
      <c r="J50" s="282"/>
      <c r="K50" s="282"/>
      <c r="L50" s="282"/>
      <c r="M50" s="282"/>
      <c r="N50" s="283"/>
      <c r="O50" s="270"/>
    </row>
    <row r="51" spans="1:15" ht="15.75" customHeight="1">
      <c r="A51" s="280"/>
      <c r="B51" s="192">
        <f t="shared" si="3"/>
      </c>
      <c r="C51" s="351"/>
      <c r="D51" s="351"/>
      <c r="E51" s="351"/>
      <c r="F51" s="351"/>
      <c r="G51" s="282"/>
      <c r="H51" s="282"/>
      <c r="I51" s="282"/>
      <c r="J51" s="282"/>
      <c r="K51" s="282"/>
      <c r="L51" s="282"/>
      <c r="M51" s="282"/>
      <c r="N51" s="283"/>
      <c r="O51" s="270"/>
    </row>
    <row r="52" spans="1:15" ht="15.75" customHeight="1">
      <c r="A52" s="280"/>
      <c r="B52" s="192">
        <f t="shared" si="3"/>
      </c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3"/>
      <c r="O52" s="270"/>
    </row>
    <row r="53" spans="1:15" ht="15.75" customHeight="1">
      <c r="A53" s="280"/>
      <c r="B53" s="192">
        <f t="shared" si="3"/>
      </c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3"/>
      <c r="O53" s="270"/>
    </row>
    <row r="54" spans="1:15" ht="15.75" customHeight="1">
      <c r="A54" s="280"/>
      <c r="B54" s="192">
        <f t="shared" si="3"/>
      </c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3"/>
      <c r="O54" s="270"/>
    </row>
    <row r="55" spans="1:15" ht="15.75" customHeight="1">
      <c r="A55" s="350"/>
      <c r="B55" s="193">
        <f t="shared" si="3"/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55"/>
      <c r="O55" s="339"/>
    </row>
    <row r="56" spans="1:19" s="34" customFormat="1" ht="15.75" customHeight="1">
      <c r="A56" s="257"/>
      <c r="B56" s="231"/>
      <c r="C56" s="249"/>
      <c r="D56" s="249"/>
      <c r="E56" s="249"/>
      <c r="F56" s="249"/>
      <c r="G56" s="249"/>
      <c r="H56" s="249"/>
      <c r="I56" s="249"/>
      <c r="J56" s="249" t="s">
        <v>952</v>
      </c>
      <c r="K56" s="249"/>
      <c r="L56" s="249"/>
      <c r="M56" s="310"/>
      <c r="N56" s="310"/>
      <c r="O56" s="310"/>
      <c r="P56" s="309"/>
      <c r="Q56" s="309"/>
      <c r="R56" s="16"/>
      <c r="S56" s="16"/>
    </row>
    <row r="57" spans="1:19" s="34" customFormat="1" ht="15.75" customHeight="1">
      <c r="A57" s="246" t="s">
        <v>112</v>
      </c>
      <c r="B57" s="257"/>
      <c r="C57" s="249"/>
      <c r="D57" s="249"/>
      <c r="E57" s="249"/>
      <c r="F57" s="249"/>
      <c r="G57" s="249"/>
      <c r="H57" s="249"/>
      <c r="I57" s="249"/>
      <c r="J57" s="570" t="s">
        <v>115</v>
      </c>
      <c r="K57" s="570"/>
      <c r="L57" s="570"/>
      <c r="M57" s="247"/>
      <c r="N57" s="247"/>
      <c r="O57" s="257"/>
      <c r="R57" s="16"/>
      <c r="S57" s="16"/>
    </row>
    <row r="58" spans="1:19" s="34" customFormat="1" ht="15.75" customHeight="1">
      <c r="A58" s="246" t="s">
        <v>113</v>
      </c>
      <c r="B58" s="257"/>
      <c r="C58" s="249"/>
      <c r="D58" s="249"/>
      <c r="E58" s="249"/>
      <c r="F58" s="249"/>
      <c r="G58" s="249"/>
      <c r="H58" s="249"/>
      <c r="I58" s="249"/>
      <c r="J58" s="571" t="s">
        <v>116</v>
      </c>
      <c r="K58" s="571"/>
      <c r="L58" s="571"/>
      <c r="M58" s="248"/>
      <c r="N58" s="248"/>
      <c r="O58" s="257"/>
      <c r="R58" s="16"/>
      <c r="S58" s="16"/>
    </row>
    <row r="59" spans="1:19" s="34" customFormat="1" ht="15.75" customHeight="1">
      <c r="A59" s="249"/>
      <c r="B59" s="257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5"/>
      <c r="N59" s="245"/>
      <c r="O59" s="245"/>
      <c r="R59" s="16"/>
      <c r="S59" s="16"/>
    </row>
    <row r="60" spans="1:19" s="34" customFormat="1" ht="11.25" customHeight="1">
      <c r="A60" s="246"/>
      <c r="B60" s="257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5"/>
      <c r="N60" s="245"/>
      <c r="O60" s="245"/>
      <c r="R60" s="16"/>
      <c r="S60" s="16"/>
    </row>
    <row r="61" spans="1:19" s="34" customFormat="1" ht="9" customHeight="1">
      <c r="A61" s="246"/>
      <c r="B61" s="257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5"/>
      <c r="N61" s="245"/>
      <c r="O61" s="245"/>
      <c r="R61" s="16"/>
      <c r="S61" s="16"/>
    </row>
    <row r="62" spans="1:19" s="34" customFormat="1" ht="8.25" customHeight="1">
      <c r="A62" s="246"/>
      <c r="B62" s="257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5"/>
      <c r="N62" s="250"/>
      <c r="O62" s="250"/>
      <c r="P62" s="71"/>
      <c r="Q62" s="71"/>
      <c r="R62" s="16"/>
      <c r="S62" s="16"/>
    </row>
    <row r="63" spans="1:19" s="34" customFormat="1" ht="15.75" customHeight="1">
      <c r="A63" s="246" t="s">
        <v>948</v>
      </c>
      <c r="B63" s="257"/>
      <c r="C63" s="249"/>
      <c r="D63" s="249"/>
      <c r="E63" s="249"/>
      <c r="F63" s="249"/>
      <c r="G63" s="249"/>
      <c r="H63" s="249"/>
      <c r="I63" s="249"/>
      <c r="J63" s="243"/>
      <c r="K63" s="243"/>
      <c r="L63" s="243"/>
      <c r="M63" s="243"/>
      <c r="N63" s="243"/>
      <c r="O63" s="257"/>
      <c r="R63" s="16"/>
      <c r="S63" s="16"/>
    </row>
    <row r="64" spans="1:15" ht="14.25" customHeight="1">
      <c r="A64" s="109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 ht="14.25" customHeight="1">
      <c r="A65" s="109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</sheetData>
  <sheetProtection password="A6D1" sheet="1" insertRows="0" deleteRows="0"/>
  <mergeCells count="32">
    <mergeCell ref="G39:M39"/>
    <mergeCell ref="N39:O41"/>
    <mergeCell ref="B33:I33"/>
    <mergeCell ref="C35:H35"/>
    <mergeCell ref="C36:H36"/>
    <mergeCell ref="D39:F39"/>
    <mergeCell ref="J57:L57"/>
    <mergeCell ref="J58:L58"/>
    <mergeCell ref="J26:L26"/>
    <mergeCell ref="J27:L27"/>
    <mergeCell ref="J33:N33"/>
    <mergeCell ref="J36:N36"/>
    <mergeCell ref="N42:O42"/>
    <mergeCell ref="D7:F7"/>
    <mergeCell ref="G7:M7"/>
    <mergeCell ref="N7:O9"/>
    <mergeCell ref="N10:O10"/>
    <mergeCell ref="E8:F8"/>
    <mergeCell ref="E40:F40"/>
    <mergeCell ref="J37:N37"/>
    <mergeCell ref="J38:N38"/>
    <mergeCell ref="B34:I34"/>
    <mergeCell ref="J34:N34"/>
    <mergeCell ref="J6:N6"/>
    <mergeCell ref="J5:N5"/>
    <mergeCell ref="B2:I2"/>
    <mergeCell ref="B1:I1"/>
    <mergeCell ref="J2:N2"/>
    <mergeCell ref="J4:N4"/>
    <mergeCell ref="J1:N1"/>
    <mergeCell ref="C3:H3"/>
    <mergeCell ref="C4:H4"/>
  </mergeCells>
  <dataValidations count="3">
    <dataValidation type="list" allowBlank="1" showInputMessage="1" showErrorMessage="1" sqref="A12:A24 A44:A55">
      <formula1>NGHANH_DH_CHON</formula1>
    </dataValidation>
    <dataValidation type="whole" allowBlank="1" showInputMessage="1" showErrorMessage="1" errorTitle="Nhập sai" error="Nhập sai dữ liệu" sqref="C11:M11 C43:M43">
      <formula1>0</formula1>
      <formula2>100000000</formula2>
    </dataValidation>
    <dataValidation type="whole" allowBlank="1" showInputMessage="1" showErrorMessage="1" promptTitle="Nhập sô!" prompt="Nhập số liệu" errorTitle="Lỗi" error="Chỉ được nhập số!" sqref="C12:M24 C44:M55">
      <formula1>0</formula1>
      <formula2>9999999</formula2>
    </dataValidation>
  </dataValidations>
  <printOptions/>
  <pageMargins left="0.98" right="0.25" top="0.8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S109"/>
  <sheetViews>
    <sheetView zoomScalePageLayoutView="0" workbookViewId="0" topLeftCell="A1">
      <selection activeCell="E14" sqref="E14:G19"/>
    </sheetView>
  </sheetViews>
  <sheetFormatPr defaultColWidth="9.140625" defaultRowHeight="12.75"/>
  <cols>
    <col min="1" max="1" width="28.28125" style="16" customWidth="1"/>
    <col min="2" max="2" width="9.140625" style="16" customWidth="1"/>
    <col min="3" max="4" width="8.57421875" style="16" customWidth="1"/>
    <col min="5" max="10" width="8.28125" style="16" customWidth="1"/>
    <col min="11" max="11" width="30.28125" style="16" customWidth="1"/>
    <col min="12" max="16384" width="9.140625" style="16" customWidth="1"/>
  </cols>
  <sheetData>
    <row r="1" spans="1:14" ht="14.25" customHeight="1">
      <c r="A1" s="31" t="s">
        <v>211</v>
      </c>
      <c r="B1" s="238" t="s">
        <v>1036</v>
      </c>
      <c r="C1" s="238"/>
      <c r="D1" s="238"/>
      <c r="E1" s="238"/>
      <c r="F1" s="238"/>
      <c r="G1" s="238"/>
      <c r="H1" s="238"/>
      <c r="I1" s="231"/>
      <c r="J1" s="299" t="s">
        <v>161</v>
      </c>
      <c r="K1" s="263"/>
      <c r="L1" s="29"/>
      <c r="M1" s="29"/>
      <c r="N1" s="29"/>
    </row>
    <row r="2" spans="1:14" ht="14.25" customHeight="1">
      <c r="A2" s="36" t="s">
        <v>75</v>
      </c>
      <c r="B2" s="582" t="s">
        <v>1037</v>
      </c>
      <c r="C2" s="590"/>
      <c r="D2" s="590"/>
      <c r="E2" s="590"/>
      <c r="F2" s="590"/>
      <c r="G2" s="590"/>
      <c r="H2" s="590"/>
      <c r="I2" s="260"/>
      <c r="J2" s="299" t="str">
        <f>Bia!$C$10</f>
        <v>Tr.ĐH Hùng Vương</v>
      </c>
      <c r="K2" s="260"/>
      <c r="L2" s="24"/>
      <c r="M2" s="24"/>
      <c r="N2" s="24"/>
    </row>
    <row r="3" spans="1:13" ht="14.25" customHeight="1">
      <c r="A3" s="36" t="s">
        <v>76</v>
      </c>
      <c r="B3" s="231"/>
      <c r="C3" s="570" t="s">
        <v>60</v>
      </c>
      <c r="D3" s="570"/>
      <c r="E3" s="570"/>
      <c r="F3" s="570"/>
      <c r="G3" s="570"/>
      <c r="H3" s="570"/>
      <c r="I3" s="356"/>
      <c r="J3" s="234"/>
      <c r="K3" s="234"/>
      <c r="L3" s="37"/>
      <c r="M3" s="37"/>
    </row>
    <row r="4" spans="1:13" ht="14.25" customHeight="1">
      <c r="A4" s="36" t="s">
        <v>77</v>
      </c>
      <c r="B4" s="231"/>
      <c r="C4" s="231"/>
      <c r="D4" s="231"/>
      <c r="E4" s="231"/>
      <c r="F4" s="231"/>
      <c r="G4" s="231"/>
      <c r="H4" s="231"/>
      <c r="I4" s="356"/>
      <c r="J4" s="356"/>
      <c r="K4" s="356"/>
      <c r="L4" s="122"/>
      <c r="M4" s="87"/>
    </row>
    <row r="5" spans="1:13" ht="15" customHeight="1">
      <c r="A5" s="41" t="s">
        <v>79</v>
      </c>
      <c r="B5" s="231"/>
      <c r="C5" s="231"/>
      <c r="D5" s="231"/>
      <c r="E5" s="231"/>
      <c r="F5" s="231"/>
      <c r="G5" s="231"/>
      <c r="H5" s="231"/>
      <c r="I5" s="357"/>
      <c r="J5" s="357"/>
      <c r="K5" s="357"/>
      <c r="L5" s="113"/>
      <c r="M5" s="113"/>
    </row>
    <row r="6" spans="1:13" ht="14.25" customHeight="1">
      <c r="A6" s="64"/>
      <c r="I6" s="113"/>
      <c r="J6" s="113"/>
      <c r="K6" s="113"/>
      <c r="L6" s="113"/>
      <c r="M6" s="113"/>
    </row>
    <row r="7" spans="1:11" ht="14.25" customHeight="1">
      <c r="A7" s="91"/>
      <c r="B7" s="7" t="s">
        <v>0</v>
      </c>
      <c r="C7" s="7" t="s">
        <v>0</v>
      </c>
      <c r="D7" s="7" t="s">
        <v>0</v>
      </c>
      <c r="E7" s="93" t="s">
        <v>130</v>
      </c>
      <c r="F7" s="94"/>
      <c r="G7" s="94"/>
      <c r="H7" s="94"/>
      <c r="I7" s="94"/>
      <c r="J7" s="95"/>
      <c r="K7" s="123"/>
    </row>
    <row r="8" spans="1:11" ht="14.25" customHeight="1">
      <c r="A8" s="97"/>
      <c r="B8" s="92" t="s">
        <v>125</v>
      </c>
      <c r="C8" s="92" t="s">
        <v>33</v>
      </c>
      <c r="D8" s="92" t="s">
        <v>82</v>
      </c>
      <c r="E8" s="124"/>
      <c r="F8" s="90"/>
      <c r="G8" s="90"/>
      <c r="H8" s="90"/>
      <c r="I8" s="90"/>
      <c r="J8" s="125"/>
      <c r="K8" s="126"/>
    </row>
    <row r="9" spans="1:11" ht="14.25" customHeight="1">
      <c r="A9" s="97"/>
      <c r="B9" s="92" t="s">
        <v>126</v>
      </c>
      <c r="C9" s="92" t="s">
        <v>127</v>
      </c>
      <c r="D9" s="92" t="s">
        <v>14</v>
      </c>
      <c r="E9" s="7" t="s">
        <v>190</v>
      </c>
      <c r="F9" s="7" t="s">
        <v>190</v>
      </c>
      <c r="G9" s="7" t="s">
        <v>190</v>
      </c>
      <c r="H9" s="7" t="s">
        <v>190</v>
      </c>
      <c r="I9" s="7" t="s">
        <v>190</v>
      </c>
      <c r="J9" s="7" t="s">
        <v>190</v>
      </c>
      <c r="K9" s="92" t="s">
        <v>26</v>
      </c>
    </row>
    <row r="10" spans="1:11" ht="15.75">
      <c r="A10" s="97"/>
      <c r="B10" s="9" t="s">
        <v>0</v>
      </c>
      <c r="C10" s="9" t="s">
        <v>0</v>
      </c>
      <c r="D10" s="9" t="s">
        <v>0</v>
      </c>
      <c r="E10" s="9" t="s">
        <v>132</v>
      </c>
      <c r="F10" s="9" t="s">
        <v>133</v>
      </c>
      <c r="G10" s="9" t="s">
        <v>134</v>
      </c>
      <c r="H10" s="9" t="s">
        <v>135</v>
      </c>
      <c r="I10" s="9" t="s">
        <v>136</v>
      </c>
      <c r="J10" s="9" t="s">
        <v>137</v>
      </c>
      <c r="K10" s="9" t="s">
        <v>0</v>
      </c>
    </row>
    <row r="11" spans="1:11" ht="12.75">
      <c r="A11" s="56" t="s">
        <v>1</v>
      </c>
      <c r="B11" s="56">
        <v>1</v>
      </c>
      <c r="C11" s="56">
        <v>2</v>
      </c>
      <c r="D11" s="56">
        <v>3</v>
      </c>
      <c r="E11" s="56">
        <v>4</v>
      </c>
      <c r="F11" s="56">
        <v>5</v>
      </c>
      <c r="G11" s="56">
        <v>6</v>
      </c>
      <c r="H11" s="56">
        <v>7</v>
      </c>
      <c r="I11" s="56">
        <v>8</v>
      </c>
      <c r="J11" s="56">
        <v>9</v>
      </c>
      <c r="K11" s="56">
        <v>10</v>
      </c>
    </row>
    <row r="12" spans="1:11" ht="15.75">
      <c r="A12" s="358" t="s">
        <v>33</v>
      </c>
      <c r="B12" s="349"/>
      <c r="C12" s="438">
        <v>29</v>
      </c>
      <c r="D12" s="437">
        <v>8</v>
      </c>
      <c r="E12" s="437">
        <v>10</v>
      </c>
      <c r="F12" s="349"/>
      <c r="G12" s="437">
        <v>29</v>
      </c>
      <c r="H12" s="349"/>
      <c r="I12" s="349"/>
      <c r="J12" s="349"/>
      <c r="K12" s="359"/>
    </row>
    <row r="13" spans="1:11" ht="15.75">
      <c r="A13" s="360" t="s">
        <v>965</v>
      </c>
      <c r="B13" s="317"/>
      <c r="C13" s="282"/>
      <c r="D13" s="282"/>
      <c r="E13" s="282"/>
      <c r="F13" s="282"/>
      <c r="G13" s="282"/>
      <c r="H13" s="282"/>
      <c r="I13" s="282"/>
      <c r="J13" s="282"/>
      <c r="K13" s="361" t="s">
        <v>139</v>
      </c>
    </row>
    <row r="14" spans="1:11" ht="15.75">
      <c r="A14" s="280" t="s">
        <v>692</v>
      </c>
      <c r="B14" s="240">
        <f>IF(ISNA(VLOOKUP(A14,NGHANH_DH_LIST,2,FALSE)),"",VLOOKUP(A14,NGHANH_DH_LIST,2,FALSE))</f>
        <v>521402</v>
      </c>
      <c r="C14" s="282">
        <v>15</v>
      </c>
      <c r="D14" s="282"/>
      <c r="E14" s="282">
        <v>2</v>
      </c>
      <c r="F14" s="282"/>
      <c r="G14" s="282">
        <v>13</v>
      </c>
      <c r="H14" s="282"/>
      <c r="I14" s="282"/>
      <c r="J14" s="282"/>
      <c r="K14" s="361" t="s">
        <v>140</v>
      </c>
    </row>
    <row r="15" spans="1:11" ht="15.75">
      <c r="A15" s="280" t="s">
        <v>417</v>
      </c>
      <c r="B15" s="240">
        <f>IF(ISNA(VLOOKUP(A15,NGHANH_DH_LIST,2,FALSE)),"",VLOOKUP(A15,NGHANH_DH_LIST,2,FALSE))</f>
        <v>523401</v>
      </c>
      <c r="C15" s="282">
        <v>10</v>
      </c>
      <c r="D15" s="282"/>
      <c r="E15" s="282">
        <v>3</v>
      </c>
      <c r="F15" s="282"/>
      <c r="G15" s="282">
        <v>7</v>
      </c>
      <c r="H15" s="282"/>
      <c r="I15" s="282"/>
      <c r="J15" s="282"/>
      <c r="K15" s="361" t="s">
        <v>141</v>
      </c>
    </row>
    <row r="16" spans="1:11" ht="15.75">
      <c r="A16" s="280" t="s">
        <v>418</v>
      </c>
      <c r="B16" s="240">
        <f>IF(ISNA(VLOOKUP(A16,NGHANH_DH_LIST,2,FALSE)),"",VLOOKUP(A16,NGHANH_DH_LIST,2,FALSE))</f>
        <v>523402</v>
      </c>
      <c r="C16" s="282">
        <v>7</v>
      </c>
      <c r="D16" s="282"/>
      <c r="E16" s="282">
        <v>4</v>
      </c>
      <c r="F16" s="282"/>
      <c r="G16" s="282">
        <v>3</v>
      </c>
      <c r="H16" s="282"/>
      <c r="I16" s="282"/>
      <c r="J16" s="282"/>
      <c r="K16" s="359" t="s">
        <v>213</v>
      </c>
    </row>
    <row r="17" spans="1:11" ht="15.75">
      <c r="A17" s="280" t="s">
        <v>431</v>
      </c>
      <c r="B17" s="240">
        <f>IF(ISNA(VLOOKUP(A17,NGHANH_DH_LIST,2,FALSE)),"",VLOOKUP(A17,NGHANH_DH_LIST,2,FALSE))</f>
        <v>524802</v>
      </c>
      <c r="C17" s="282">
        <v>3</v>
      </c>
      <c r="D17" s="282"/>
      <c r="E17" s="282"/>
      <c r="F17" s="282"/>
      <c r="G17" s="282">
        <v>3</v>
      </c>
      <c r="H17" s="282"/>
      <c r="I17" s="282"/>
      <c r="J17" s="282"/>
      <c r="K17" s="362" t="s">
        <v>214</v>
      </c>
    </row>
    <row r="18" spans="1:11" ht="15.75">
      <c r="A18" s="280" t="s">
        <v>447</v>
      </c>
      <c r="B18" s="240">
        <f>IF(ISNA(VLOOKUP(A18,NGHANH_DH_LIST,2,FALSE)),"",VLOOKUP(A18,NGHANH_DH_LIST,2,FALSE))</f>
        <v>526201</v>
      </c>
      <c r="C18" s="282">
        <v>3</v>
      </c>
      <c r="D18" s="282"/>
      <c r="E18" s="282"/>
      <c r="F18" s="282"/>
      <c r="G18" s="282">
        <v>3</v>
      </c>
      <c r="H18" s="282"/>
      <c r="I18" s="282"/>
      <c r="J18" s="282"/>
      <c r="K18" s="362"/>
    </row>
    <row r="19" spans="1:11" ht="15.75">
      <c r="A19" s="280" t="s">
        <v>450</v>
      </c>
      <c r="B19" s="240">
        <v>526401</v>
      </c>
      <c r="C19" s="282">
        <v>1</v>
      </c>
      <c r="D19" s="282"/>
      <c r="E19" s="282">
        <v>1</v>
      </c>
      <c r="F19" s="282"/>
      <c r="G19" s="282"/>
      <c r="H19" s="282"/>
      <c r="I19" s="282"/>
      <c r="J19" s="282"/>
      <c r="K19" s="361"/>
    </row>
    <row r="20" spans="1:11" ht="15.75">
      <c r="A20" s="426"/>
      <c r="B20" s="329"/>
      <c r="C20" s="329"/>
      <c r="D20" s="329"/>
      <c r="E20" s="329"/>
      <c r="F20" s="329"/>
      <c r="G20" s="329"/>
      <c r="H20" s="329"/>
      <c r="I20" s="329"/>
      <c r="J20" s="329"/>
      <c r="K20" s="329"/>
    </row>
    <row r="21" spans="1:11" ht="15.75">
      <c r="A21" s="427"/>
      <c r="B21" s="316"/>
      <c r="C21" s="316"/>
      <c r="D21" s="316"/>
      <c r="E21" s="316"/>
      <c r="F21" s="316"/>
      <c r="G21" s="316"/>
      <c r="H21" s="316"/>
      <c r="I21" s="316"/>
      <c r="J21" s="316"/>
      <c r="K21" s="318"/>
    </row>
    <row r="22" spans="1:11" ht="15.75">
      <c r="A22" s="280"/>
      <c r="B22" s="282"/>
      <c r="C22" s="282"/>
      <c r="D22" s="282"/>
      <c r="E22" s="282"/>
      <c r="F22" s="282"/>
      <c r="G22" s="282"/>
      <c r="H22" s="282"/>
      <c r="I22" s="282"/>
      <c r="J22" s="282"/>
      <c r="K22" s="359"/>
    </row>
    <row r="23" spans="1:11" ht="15.75">
      <c r="A23" s="280"/>
      <c r="B23" s="282"/>
      <c r="C23" s="282"/>
      <c r="D23" s="282"/>
      <c r="E23" s="282"/>
      <c r="F23" s="282"/>
      <c r="G23" s="282"/>
      <c r="H23" s="282"/>
      <c r="I23" s="282"/>
      <c r="J23" s="282"/>
      <c r="K23" s="362"/>
    </row>
    <row r="24" spans="1:11" ht="15.75">
      <c r="A24" s="280"/>
      <c r="B24" s="282"/>
      <c r="C24" s="282"/>
      <c r="D24" s="282"/>
      <c r="E24" s="282"/>
      <c r="F24" s="282"/>
      <c r="G24" s="282"/>
      <c r="H24" s="282"/>
      <c r="I24" s="282"/>
      <c r="J24" s="282"/>
      <c r="K24" s="362"/>
    </row>
    <row r="25" spans="1:11" ht="15.75">
      <c r="A25" s="280"/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  <row r="26" spans="1:11" ht="15.75">
      <c r="A26" s="280"/>
      <c r="B26" s="282"/>
      <c r="C26" s="282"/>
      <c r="D26" s="282"/>
      <c r="E26" s="282"/>
      <c r="F26" s="282"/>
      <c r="G26" s="282"/>
      <c r="H26" s="282"/>
      <c r="I26" s="282"/>
      <c r="J26" s="282"/>
      <c r="K26" s="282"/>
    </row>
    <row r="27" spans="1:11" ht="15.75">
      <c r="A27" s="280"/>
      <c r="B27" s="282"/>
      <c r="C27" s="282"/>
      <c r="D27" s="282"/>
      <c r="E27" s="282"/>
      <c r="F27" s="282"/>
      <c r="G27" s="282"/>
      <c r="H27" s="282"/>
      <c r="I27" s="282"/>
      <c r="J27" s="282"/>
      <c r="K27" s="282"/>
    </row>
    <row r="28" spans="1:11" ht="15.75">
      <c r="A28" s="426"/>
      <c r="B28" s="329"/>
      <c r="C28" s="329"/>
      <c r="D28" s="329"/>
      <c r="E28" s="329"/>
      <c r="F28" s="329"/>
      <c r="G28" s="329"/>
      <c r="H28" s="329"/>
      <c r="I28" s="329"/>
      <c r="J28" s="329"/>
      <c r="K28" s="329"/>
    </row>
    <row r="29" spans="1:19" s="34" customFormat="1" ht="15.75" customHeight="1">
      <c r="A29" s="428"/>
      <c r="B29" s="231"/>
      <c r="C29" s="249"/>
      <c r="D29" s="249"/>
      <c r="E29" s="249"/>
      <c r="F29" s="249"/>
      <c r="G29" s="249"/>
      <c r="H29" s="249"/>
      <c r="I29" s="249"/>
      <c r="J29" s="616" t="s">
        <v>952</v>
      </c>
      <c r="K29" s="616"/>
      <c r="L29" s="64"/>
      <c r="M29" s="666"/>
      <c r="N29" s="666"/>
      <c r="O29" s="666"/>
      <c r="P29" s="666"/>
      <c r="Q29" s="666"/>
      <c r="R29" s="16"/>
      <c r="S29" s="16"/>
    </row>
    <row r="30" spans="1:19" s="34" customFormat="1" ht="15.75" customHeight="1">
      <c r="A30" s="246" t="s">
        <v>112</v>
      </c>
      <c r="B30" s="257"/>
      <c r="C30" s="249"/>
      <c r="D30" s="249"/>
      <c r="E30" s="249"/>
      <c r="F30" s="249"/>
      <c r="G30" s="249"/>
      <c r="H30" s="249"/>
      <c r="I30" s="249"/>
      <c r="J30" s="588" t="s">
        <v>115</v>
      </c>
      <c r="K30" s="588"/>
      <c r="L30" s="311"/>
      <c r="M30" s="25"/>
      <c r="N30" s="25"/>
      <c r="R30" s="16"/>
      <c r="S30" s="16"/>
    </row>
    <row r="31" spans="1:19" s="34" customFormat="1" ht="15.75" customHeight="1">
      <c r="A31" s="246" t="s">
        <v>113</v>
      </c>
      <c r="B31" s="257"/>
      <c r="C31" s="249"/>
      <c r="D31" s="249"/>
      <c r="E31" s="249"/>
      <c r="F31" s="249"/>
      <c r="G31" s="249"/>
      <c r="H31" s="249"/>
      <c r="I31" s="249"/>
      <c r="J31" s="363"/>
      <c r="K31" s="363"/>
      <c r="L31" s="311"/>
      <c r="M31" s="69"/>
      <c r="N31" s="69"/>
      <c r="R31" s="16"/>
      <c r="S31" s="16"/>
    </row>
    <row r="32" spans="1:19" s="34" customFormat="1" ht="15.75" customHeight="1">
      <c r="A32" s="249"/>
      <c r="B32" s="257"/>
      <c r="C32" s="249"/>
      <c r="D32" s="249"/>
      <c r="E32" s="249"/>
      <c r="F32" s="249"/>
      <c r="G32" s="249"/>
      <c r="H32" s="249"/>
      <c r="I32" s="249"/>
      <c r="J32" s="249"/>
      <c r="K32" s="249"/>
      <c r="L32" s="64"/>
      <c r="M32" s="67"/>
      <c r="N32" s="67"/>
      <c r="O32" s="67"/>
      <c r="R32" s="16"/>
      <c r="S32" s="16"/>
    </row>
    <row r="33" spans="1:19" s="34" customFormat="1" ht="15.75" customHeight="1">
      <c r="A33" s="246"/>
      <c r="B33" s="257"/>
      <c r="C33" s="249"/>
      <c r="D33" s="249"/>
      <c r="E33" s="249"/>
      <c r="F33" s="249"/>
      <c r="G33" s="249"/>
      <c r="H33" s="249"/>
      <c r="I33" s="249"/>
      <c r="J33" s="249"/>
      <c r="K33" s="249"/>
      <c r="L33" s="64"/>
      <c r="M33" s="67"/>
      <c r="N33" s="67"/>
      <c r="O33" s="67"/>
      <c r="R33" s="16"/>
      <c r="S33" s="16"/>
    </row>
    <row r="34" spans="1:19" s="34" customFormat="1" ht="15.75" customHeight="1">
      <c r="A34" s="246"/>
      <c r="B34" s="257"/>
      <c r="C34" s="249"/>
      <c r="D34" s="249"/>
      <c r="E34" s="249"/>
      <c r="F34" s="249"/>
      <c r="G34" s="249"/>
      <c r="H34" s="249"/>
      <c r="I34" s="249"/>
      <c r="J34" s="249"/>
      <c r="K34" s="249"/>
      <c r="L34" s="64"/>
      <c r="M34" s="67"/>
      <c r="N34" s="67"/>
      <c r="O34" s="67"/>
      <c r="R34" s="16"/>
      <c r="S34" s="16"/>
    </row>
    <row r="35" spans="1:19" s="34" customFormat="1" ht="15.75" customHeight="1">
      <c r="A35" s="246"/>
      <c r="B35" s="257"/>
      <c r="C35" s="249"/>
      <c r="D35" s="249"/>
      <c r="E35" s="249"/>
      <c r="F35" s="249"/>
      <c r="G35" s="249"/>
      <c r="H35" s="249"/>
      <c r="I35" s="249"/>
      <c r="J35" s="249"/>
      <c r="K35" s="249"/>
      <c r="L35" s="64"/>
      <c r="M35" s="67"/>
      <c r="N35" s="70"/>
      <c r="O35" s="70"/>
      <c r="P35" s="71"/>
      <c r="Q35" s="71"/>
      <c r="R35" s="16"/>
      <c r="S35" s="16"/>
    </row>
    <row r="36" spans="1:19" s="34" customFormat="1" ht="15.75" customHeight="1">
      <c r="A36" s="246" t="s">
        <v>948</v>
      </c>
      <c r="B36" s="257"/>
      <c r="C36" s="249"/>
      <c r="D36" s="249"/>
      <c r="E36" s="249"/>
      <c r="F36" s="249"/>
      <c r="G36" s="249"/>
      <c r="H36" s="249"/>
      <c r="I36" s="249"/>
      <c r="J36" s="561"/>
      <c r="K36" s="561"/>
      <c r="L36" s="66"/>
      <c r="M36" s="66"/>
      <c r="N36" s="66"/>
      <c r="R36" s="16"/>
      <c r="S36" s="16"/>
    </row>
    <row r="38" spans="1:13" ht="17.25" customHeight="1">
      <c r="A38" s="31" t="s">
        <v>216</v>
      </c>
      <c r="B38" s="238" t="s">
        <v>215</v>
      </c>
      <c r="C38" s="238"/>
      <c r="D38" s="238"/>
      <c r="E38" s="238"/>
      <c r="F38" s="238"/>
      <c r="G38" s="238"/>
      <c r="H38" s="238"/>
      <c r="I38" s="299" t="s">
        <v>161</v>
      </c>
      <c r="J38" s="312"/>
      <c r="K38" s="312"/>
      <c r="L38" s="76"/>
      <c r="M38" s="76"/>
    </row>
    <row r="39" spans="1:13" ht="17.25" customHeight="1">
      <c r="A39" s="36" t="s">
        <v>75</v>
      </c>
      <c r="B39" s="582" t="s">
        <v>949</v>
      </c>
      <c r="C39" s="590"/>
      <c r="D39" s="590"/>
      <c r="E39" s="590"/>
      <c r="F39" s="590"/>
      <c r="G39" s="590"/>
      <c r="H39" s="590"/>
      <c r="I39" s="299" t="str">
        <f>Bia!$C$10</f>
        <v>Tr.ĐH Hùng Vương</v>
      </c>
      <c r="J39" s="299"/>
      <c r="K39" s="299"/>
      <c r="L39" s="163"/>
      <c r="M39" s="163"/>
    </row>
    <row r="40" spans="1:13" ht="12.75" customHeight="1">
      <c r="A40" s="36" t="s">
        <v>76</v>
      </c>
      <c r="B40" s="231"/>
      <c r="C40" s="665" t="s">
        <v>61</v>
      </c>
      <c r="D40" s="665"/>
      <c r="E40" s="665"/>
      <c r="F40" s="665"/>
      <c r="G40" s="665"/>
      <c r="H40" s="347"/>
      <c r="I40" s="356"/>
      <c r="J40" s="234"/>
      <c r="K40" s="234"/>
      <c r="L40" s="37"/>
      <c r="M40" s="37"/>
    </row>
    <row r="41" spans="1:13" ht="15.75" customHeight="1">
      <c r="A41" s="36" t="s">
        <v>77</v>
      </c>
      <c r="B41" s="364"/>
      <c r="C41" s="347"/>
      <c r="D41" s="347"/>
      <c r="E41" s="347"/>
      <c r="F41" s="347"/>
      <c r="G41" s="347"/>
      <c r="H41" s="347"/>
      <c r="I41" s="266"/>
      <c r="J41" s="266"/>
      <c r="K41" s="266"/>
      <c r="L41" s="87"/>
      <c r="M41" s="87"/>
    </row>
    <row r="42" spans="1:13" ht="15.75" customHeight="1">
      <c r="A42" s="41" t="s">
        <v>79</v>
      </c>
      <c r="B42" s="231"/>
      <c r="C42" s="231"/>
      <c r="D42" s="231"/>
      <c r="E42" s="231"/>
      <c r="F42" s="231"/>
      <c r="G42" s="231"/>
      <c r="H42" s="231"/>
      <c r="I42" s="263"/>
      <c r="J42" s="263"/>
      <c r="K42" s="263"/>
      <c r="L42" s="29"/>
      <c r="M42" s="29"/>
    </row>
    <row r="43" spans="1:13" ht="15.75">
      <c r="A43" s="64"/>
      <c r="I43" s="29"/>
      <c r="J43" s="29"/>
      <c r="K43" s="29"/>
      <c r="L43" s="29"/>
      <c r="M43" s="29"/>
    </row>
    <row r="44" spans="1:11" ht="15.75">
      <c r="A44" s="91"/>
      <c r="B44" s="7" t="s">
        <v>0</v>
      </c>
      <c r="C44" s="7" t="s">
        <v>0</v>
      </c>
      <c r="D44" s="7" t="s">
        <v>0</v>
      </c>
      <c r="E44" s="93" t="s">
        <v>130</v>
      </c>
      <c r="F44" s="94"/>
      <c r="G44" s="94"/>
      <c r="H44" s="94"/>
      <c r="I44" s="94"/>
      <c r="J44" s="95"/>
      <c r="K44" s="123"/>
    </row>
    <row r="45" spans="1:11" ht="15.75">
      <c r="A45" s="97"/>
      <c r="B45" s="92" t="s">
        <v>125</v>
      </c>
      <c r="C45" s="92" t="s">
        <v>33</v>
      </c>
      <c r="D45" s="92" t="s">
        <v>82</v>
      </c>
      <c r="E45" s="124"/>
      <c r="F45" s="90"/>
      <c r="G45" s="90"/>
      <c r="H45" s="90"/>
      <c r="I45" s="90"/>
      <c r="J45" s="125"/>
      <c r="K45" s="126"/>
    </row>
    <row r="46" spans="1:11" ht="15.75">
      <c r="A46" s="97"/>
      <c r="B46" s="92" t="s">
        <v>126</v>
      </c>
      <c r="C46" s="92" t="s">
        <v>217</v>
      </c>
      <c r="D46" s="92" t="s">
        <v>14</v>
      </c>
      <c r="E46" s="7" t="s">
        <v>190</v>
      </c>
      <c r="F46" s="7" t="s">
        <v>190</v>
      </c>
      <c r="G46" s="7" t="s">
        <v>190</v>
      </c>
      <c r="H46" s="7" t="s">
        <v>190</v>
      </c>
      <c r="I46" s="7" t="s">
        <v>190</v>
      </c>
      <c r="J46" s="7" t="s">
        <v>190</v>
      </c>
      <c r="K46" s="92" t="s">
        <v>26</v>
      </c>
    </row>
    <row r="47" spans="1:11" ht="15.75">
      <c r="A47" s="97"/>
      <c r="B47" s="9" t="s">
        <v>0</v>
      </c>
      <c r="C47" s="9" t="s">
        <v>0</v>
      </c>
      <c r="D47" s="9" t="s">
        <v>0</v>
      </c>
      <c r="E47" s="9" t="s">
        <v>132</v>
      </c>
      <c r="F47" s="9" t="s">
        <v>133</v>
      </c>
      <c r="G47" s="9" t="s">
        <v>134</v>
      </c>
      <c r="H47" s="9" t="s">
        <v>135</v>
      </c>
      <c r="I47" s="9" t="s">
        <v>136</v>
      </c>
      <c r="J47" s="9" t="s">
        <v>137</v>
      </c>
      <c r="K47" s="9" t="s">
        <v>0</v>
      </c>
    </row>
    <row r="48" spans="1:11" ht="12.75">
      <c r="A48" s="56" t="s">
        <v>1</v>
      </c>
      <c r="B48" s="56">
        <v>1</v>
      </c>
      <c r="C48" s="56">
        <v>2</v>
      </c>
      <c r="D48" s="56">
        <v>3</v>
      </c>
      <c r="E48" s="56">
        <v>4</v>
      </c>
      <c r="F48" s="56">
        <v>5</v>
      </c>
      <c r="G48" s="56">
        <v>6</v>
      </c>
      <c r="H48" s="56">
        <v>7</v>
      </c>
      <c r="I48" s="56">
        <v>8</v>
      </c>
      <c r="J48" s="56">
        <v>9</v>
      </c>
      <c r="K48" s="56">
        <v>10</v>
      </c>
    </row>
    <row r="49" spans="1:11" ht="15.75">
      <c r="A49" s="358" t="s">
        <v>33</v>
      </c>
      <c r="B49" s="349"/>
      <c r="C49" s="349"/>
      <c r="D49" s="349"/>
      <c r="E49" s="349"/>
      <c r="F49" s="349"/>
      <c r="G49" s="349"/>
      <c r="H49" s="349"/>
      <c r="I49" s="349"/>
      <c r="J49" s="349"/>
      <c r="K49" s="359"/>
    </row>
    <row r="50" spans="1:12" ht="15.75">
      <c r="A50" s="360" t="s">
        <v>212</v>
      </c>
      <c r="B50" s="317"/>
      <c r="C50" s="282"/>
      <c r="D50" s="282"/>
      <c r="E50" s="282"/>
      <c r="F50" s="282"/>
      <c r="G50" s="282"/>
      <c r="H50" s="282"/>
      <c r="I50" s="282"/>
      <c r="J50" s="282"/>
      <c r="K50" s="361" t="s">
        <v>218</v>
      </c>
      <c r="L50" s="34"/>
    </row>
    <row r="51" spans="1:12" ht="15.75">
      <c r="A51" s="426"/>
      <c r="B51" s="282"/>
      <c r="C51" s="282"/>
      <c r="D51" s="282"/>
      <c r="E51" s="282"/>
      <c r="F51" s="282"/>
      <c r="G51" s="282"/>
      <c r="H51" s="282"/>
      <c r="I51" s="282"/>
      <c r="J51" s="282"/>
      <c r="K51" s="361" t="s">
        <v>219</v>
      </c>
      <c r="L51" s="34"/>
    </row>
    <row r="52" spans="1:12" ht="15.75">
      <c r="A52" s="426"/>
      <c r="B52" s="282"/>
      <c r="C52" s="282"/>
      <c r="D52" s="282"/>
      <c r="E52" s="282"/>
      <c r="F52" s="282"/>
      <c r="G52" s="282"/>
      <c r="H52" s="282"/>
      <c r="I52" s="282"/>
      <c r="J52" s="282"/>
      <c r="K52" s="361" t="s">
        <v>220</v>
      </c>
      <c r="L52" s="34"/>
    </row>
    <row r="53" spans="1:12" ht="15.75">
      <c r="A53" s="426"/>
      <c r="B53" s="282"/>
      <c r="C53" s="282"/>
      <c r="D53" s="282"/>
      <c r="E53" s="282"/>
      <c r="F53" s="282"/>
      <c r="G53" s="282"/>
      <c r="H53" s="282"/>
      <c r="I53" s="282"/>
      <c r="J53" s="282"/>
      <c r="K53" s="361" t="s">
        <v>209</v>
      </c>
      <c r="L53" s="34"/>
    </row>
    <row r="54" spans="1:12" ht="15.75">
      <c r="A54" s="426"/>
      <c r="B54" s="282"/>
      <c r="C54" s="282"/>
      <c r="D54" s="282"/>
      <c r="E54" s="282"/>
      <c r="F54" s="282"/>
      <c r="G54" s="282"/>
      <c r="H54" s="282"/>
      <c r="I54" s="282"/>
      <c r="J54" s="282"/>
      <c r="K54" s="365"/>
      <c r="L54" s="34"/>
    </row>
    <row r="55" spans="1:11" ht="15.75">
      <c r="A55" s="426"/>
      <c r="B55" s="282"/>
      <c r="C55" s="282"/>
      <c r="D55" s="282"/>
      <c r="E55" s="282"/>
      <c r="F55" s="282"/>
      <c r="G55" s="282"/>
      <c r="H55" s="282"/>
      <c r="I55" s="282"/>
      <c r="J55" s="282"/>
      <c r="K55" s="362"/>
    </row>
    <row r="56" spans="1:11" ht="15.75">
      <c r="A56" s="426"/>
      <c r="B56" s="282"/>
      <c r="C56" s="282"/>
      <c r="D56" s="282"/>
      <c r="E56" s="282"/>
      <c r="F56" s="282"/>
      <c r="G56" s="282"/>
      <c r="H56" s="282"/>
      <c r="I56" s="282"/>
      <c r="J56" s="282"/>
      <c r="K56" s="361"/>
    </row>
    <row r="57" spans="1:11" ht="15.75">
      <c r="A57" s="426"/>
      <c r="B57" s="329"/>
      <c r="C57" s="329"/>
      <c r="D57" s="329"/>
      <c r="E57" s="329"/>
      <c r="F57" s="329"/>
      <c r="G57" s="329"/>
      <c r="H57" s="329"/>
      <c r="I57" s="329"/>
      <c r="J57" s="329"/>
      <c r="K57" s="329"/>
    </row>
    <row r="58" spans="1:11" ht="15.75">
      <c r="A58" s="427" t="s">
        <v>212</v>
      </c>
      <c r="B58" s="316"/>
      <c r="C58" s="316"/>
      <c r="D58" s="316"/>
      <c r="E58" s="316"/>
      <c r="F58" s="316"/>
      <c r="G58" s="316"/>
      <c r="H58" s="316"/>
      <c r="I58" s="316"/>
      <c r="J58" s="316"/>
      <c r="K58" s="318"/>
    </row>
    <row r="59" spans="1:11" ht="15.75">
      <c r="A59" s="426"/>
      <c r="B59" s="282"/>
      <c r="C59" s="282"/>
      <c r="D59" s="282"/>
      <c r="E59" s="282"/>
      <c r="F59" s="282"/>
      <c r="G59" s="282"/>
      <c r="H59" s="282"/>
      <c r="I59" s="282"/>
      <c r="J59" s="282"/>
      <c r="K59" s="359"/>
    </row>
    <row r="60" spans="1:11" ht="15.75">
      <c r="A60" s="426"/>
      <c r="B60" s="282"/>
      <c r="C60" s="282"/>
      <c r="D60" s="282"/>
      <c r="E60" s="282"/>
      <c r="F60" s="282"/>
      <c r="G60" s="282"/>
      <c r="H60" s="282"/>
      <c r="I60" s="282"/>
      <c r="J60" s="282"/>
      <c r="K60" s="362"/>
    </row>
    <row r="61" spans="1:11" ht="15.75">
      <c r="A61" s="426"/>
      <c r="B61" s="282"/>
      <c r="C61" s="282"/>
      <c r="D61" s="282"/>
      <c r="E61" s="282"/>
      <c r="F61" s="282"/>
      <c r="G61" s="282"/>
      <c r="H61" s="282"/>
      <c r="I61" s="282"/>
      <c r="J61" s="282"/>
      <c r="K61" s="362"/>
    </row>
    <row r="62" spans="1:11" ht="15.75">
      <c r="A62" s="426"/>
      <c r="B62" s="282"/>
      <c r="C62" s="282"/>
      <c r="D62" s="282"/>
      <c r="E62" s="282"/>
      <c r="F62" s="282"/>
      <c r="G62" s="282"/>
      <c r="H62" s="282"/>
      <c r="I62" s="282"/>
      <c r="J62" s="282"/>
      <c r="K62" s="282"/>
    </row>
    <row r="63" spans="1:11" ht="15.75">
      <c r="A63" s="426"/>
      <c r="B63" s="282"/>
      <c r="C63" s="282"/>
      <c r="D63" s="282"/>
      <c r="E63" s="282"/>
      <c r="F63" s="282"/>
      <c r="G63" s="282"/>
      <c r="H63" s="282"/>
      <c r="I63" s="282"/>
      <c r="J63" s="282"/>
      <c r="K63" s="282"/>
    </row>
    <row r="64" spans="1:11" ht="15.75">
      <c r="A64" s="426"/>
      <c r="B64" s="282"/>
      <c r="C64" s="282"/>
      <c r="D64" s="282"/>
      <c r="E64" s="282"/>
      <c r="F64" s="282"/>
      <c r="G64" s="282"/>
      <c r="H64" s="282"/>
      <c r="I64" s="282"/>
      <c r="J64" s="282"/>
      <c r="K64" s="282"/>
    </row>
    <row r="65" spans="1:11" ht="15.75">
      <c r="A65" s="426"/>
      <c r="B65" s="329"/>
      <c r="C65" s="329"/>
      <c r="D65" s="329"/>
      <c r="E65" s="329"/>
      <c r="F65" s="329"/>
      <c r="G65" s="329"/>
      <c r="H65" s="329"/>
      <c r="I65" s="329"/>
      <c r="J65" s="329"/>
      <c r="K65" s="329"/>
    </row>
    <row r="66" spans="1:11" ht="15.75">
      <c r="A66" s="429"/>
      <c r="B66" s="257"/>
      <c r="C66" s="257"/>
      <c r="D66" s="257"/>
      <c r="E66" s="257"/>
      <c r="F66" s="257"/>
      <c r="G66" s="257"/>
      <c r="H66" s="237" t="s">
        <v>952</v>
      </c>
      <c r="I66" s="237"/>
      <c r="J66" s="237"/>
      <c r="K66" s="237"/>
    </row>
    <row r="67" spans="1:11" ht="15.75">
      <c r="A67" s="232" t="s">
        <v>112</v>
      </c>
      <c r="B67" s="249"/>
      <c r="C67" s="249"/>
      <c r="D67" s="249"/>
      <c r="E67" s="249"/>
      <c r="F67" s="249"/>
      <c r="G67" s="249"/>
      <c r="H67" s="239" t="s">
        <v>115</v>
      </c>
      <c r="I67" s="237"/>
      <c r="J67" s="237"/>
      <c r="K67" s="237"/>
    </row>
    <row r="68" spans="1:11" ht="15.75">
      <c r="A68" s="232" t="s">
        <v>113</v>
      </c>
      <c r="B68" s="249"/>
      <c r="C68" s="249"/>
      <c r="D68" s="249"/>
      <c r="E68" s="249"/>
      <c r="F68" s="249"/>
      <c r="G68" s="249"/>
      <c r="H68" s="237" t="s">
        <v>116</v>
      </c>
      <c r="I68" s="237"/>
      <c r="J68" s="237"/>
      <c r="K68" s="237"/>
    </row>
    <row r="69" spans="1:11" ht="15.75">
      <c r="A69" s="232"/>
      <c r="B69" s="249"/>
      <c r="C69" s="249"/>
      <c r="D69" s="249"/>
      <c r="E69" s="249"/>
      <c r="F69" s="249"/>
      <c r="G69" s="249"/>
      <c r="H69" s="237"/>
      <c r="I69" s="237"/>
      <c r="J69" s="237"/>
      <c r="K69" s="237"/>
    </row>
    <row r="70" spans="1:11" ht="15.75">
      <c r="A70" s="232"/>
      <c r="B70" s="249"/>
      <c r="C70" s="249"/>
      <c r="D70" s="249"/>
      <c r="E70" s="249"/>
      <c r="F70" s="249"/>
      <c r="G70" s="249"/>
      <c r="H70" s="367"/>
      <c r="I70" s="367"/>
      <c r="J70" s="367"/>
      <c r="K70" s="367"/>
    </row>
    <row r="71" spans="1:11" ht="15.75">
      <c r="A71" s="232"/>
      <c r="B71" s="249"/>
      <c r="C71" s="249"/>
      <c r="D71" s="249"/>
      <c r="E71" s="249"/>
      <c r="F71" s="249"/>
      <c r="G71" s="249"/>
      <c r="H71" s="367"/>
      <c r="I71" s="367"/>
      <c r="J71" s="367"/>
      <c r="K71" s="367"/>
    </row>
    <row r="72" spans="1:11" ht="15.75">
      <c r="A72" s="251" t="s">
        <v>956</v>
      </c>
      <c r="B72" s="249"/>
      <c r="C72" s="249"/>
      <c r="D72" s="249"/>
      <c r="E72" s="249"/>
      <c r="F72" s="249"/>
      <c r="G72" s="249"/>
      <c r="H72" s="237"/>
      <c r="I72" s="237"/>
      <c r="J72" s="237"/>
      <c r="K72" s="237"/>
    </row>
    <row r="74" spans="1:13" ht="15.75" customHeight="1">
      <c r="A74" s="31" t="s">
        <v>221</v>
      </c>
      <c r="B74" s="238" t="s">
        <v>59</v>
      </c>
      <c r="C74" s="238"/>
      <c r="D74" s="238"/>
      <c r="E74" s="238"/>
      <c r="F74" s="238"/>
      <c r="G74" s="238"/>
      <c r="H74" s="238"/>
      <c r="I74" s="299" t="s">
        <v>161</v>
      </c>
      <c r="J74" s="312"/>
      <c r="K74" s="312"/>
      <c r="L74" s="76"/>
      <c r="M74" s="76"/>
    </row>
    <row r="75" spans="1:13" ht="15.75" customHeight="1">
      <c r="A75" s="36" t="s">
        <v>75</v>
      </c>
      <c r="B75" s="582" t="s">
        <v>949</v>
      </c>
      <c r="C75" s="582"/>
      <c r="D75" s="582"/>
      <c r="E75" s="582"/>
      <c r="F75" s="582"/>
      <c r="G75" s="582"/>
      <c r="H75" s="582"/>
      <c r="I75" s="299" t="str">
        <f>Bia!$C$10</f>
        <v>Tr.ĐH Hùng Vương</v>
      </c>
      <c r="J75" s="299"/>
      <c r="K75" s="299"/>
      <c r="L75" s="163"/>
      <c r="M75" s="163"/>
    </row>
    <row r="76" spans="1:13" ht="15.75" customHeight="1">
      <c r="A76" s="36" t="s">
        <v>76</v>
      </c>
      <c r="B76" s="582" t="s">
        <v>53</v>
      </c>
      <c r="C76" s="582"/>
      <c r="D76" s="582"/>
      <c r="E76" s="582"/>
      <c r="F76" s="582"/>
      <c r="G76" s="582"/>
      <c r="H76" s="582"/>
      <c r="I76" s="356"/>
      <c r="J76" s="234"/>
      <c r="K76" s="234"/>
      <c r="L76" s="37"/>
      <c r="M76" s="37"/>
    </row>
    <row r="77" spans="1:13" ht="15.75" customHeight="1">
      <c r="A77" s="36" t="s">
        <v>77</v>
      </c>
      <c r="B77" s="231"/>
      <c r="C77" s="231"/>
      <c r="D77" s="231"/>
      <c r="E77" s="231"/>
      <c r="F77" s="231"/>
      <c r="G77" s="231"/>
      <c r="H77" s="231"/>
      <c r="I77" s="266"/>
      <c r="J77" s="266"/>
      <c r="K77" s="266"/>
      <c r="L77" s="87"/>
      <c r="M77" s="87"/>
    </row>
    <row r="78" spans="1:13" ht="15.75" customHeight="1">
      <c r="A78" s="41" t="s">
        <v>79</v>
      </c>
      <c r="B78" s="231"/>
      <c r="C78" s="231"/>
      <c r="D78" s="231"/>
      <c r="E78" s="231"/>
      <c r="F78" s="231"/>
      <c r="G78" s="231"/>
      <c r="H78" s="231"/>
      <c r="I78" s="263"/>
      <c r="J78" s="263"/>
      <c r="K78" s="263"/>
      <c r="L78" s="29"/>
      <c r="M78" s="29"/>
    </row>
    <row r="79" spans="1:13" ht="15.75">
      <c r="A79" s="64"/>
      <c r="I79" s="76"/>
      <c r="J79" s="76"/>
      <c r="K79" s="76"/>
      <c r="L79" s="76"/>
      <c r="M79" s="76"/>
    </row>
    <row r="80" spans="1:11" ht="15.75">
      <c r="A80" s="91"/>
      <c r="B80" s="7" t="s">
        <v>0</v>
      </c>
      <c r="C80" s="7" t="s">
        <v>0</v>
      </c>
      <c r="D80" s="7" t="s">
        <v>0</v>
      </c>
      <c r="E80" s="93" t="s">
        <v>130</v>
      </c>
      <c r="F80" s="94"/>
      <c r="G80" s="94"/>
      <c r="H80" s="94"/>
      <c r="I80" s="94"/>
      <c r="J80" s="95"/>
      <c r="K80" s="123"/>
    </row>
    <row r="81" spans="1:11" ht="15.75">
      <c r="A81" s="97"/>
      <c r="B81" s="92" t="s">
        <v>125</v>
      </c>
      <c r="C81" s="92" t="s">
        <v>33</v>
      </c>
      <c r="D81" s="92" t="s">
        <v>82</v>
      </c>
      <c r="E81" s="124"/>
      <c r="F81" s="90"/>
      <c r="G81" s="90"/>
      <c r="H81" s="90"/>
      <c r="I81" s="90"/>
      <c r="J81" s="125"/>
      <c r="K81" s="126"/>
    </row>
    <row r="82" spans="1:11" ht="15.75">
      <c r="A82" s="97"/>
      <c r="B82" s="92" t="s">
        <v>126</v>
      </c>
      <c r="C82" s="92" t="s">
        <v>127</v>
      </c>
      <c r="D82" s="92" t="s">
        <v>14</v>
      </c>
      <c r="E82" s="7" t="s">
        <v>190</v>
      </c>
      <c r="F82" s="7" t="s">
        <v>190</v>
      </c>
      <c r="G82" s="7" t="s">
        <v>190</v>
      </c>
      <c r="H82" s="7" t="s">
        <v>190</v>
      </c>
      <c r="I82" s="7" t="s">
        <v>190</v>
      </c>
      <c r="J82" s="7" t="s">
        <v>190</v>
      </c>
      <c r="K82" s="92" t="s">
        <v>26</v>
      </c>
    </row>
    <row r="83" spans="1:11" ht="15.75">
      <c r="A83" s="97"/>
      <c r="B83" s="9" t="s">
        <v>0</v>
      </c>
      <c r="C83" s="9" t="s">
        <v>0</v>
      </c>
      <c r="D83" s="9" t="s">
        <v>0</v>
      </c>
      <c r="E83" s="9" t="s">
        <v>132</v>
      </c>
      <c r="F83" s="9" t="s">
        <v>133</v>
      </c>
      <c r="G83" s="9" t="s">
        <v>134</v>
      </c>
      <c r="H83" s="9" t="s">
        <v>135</v>
      </c>
      <c r="I83" s="9" t="s">
        <v>136</v>
      </c>
      <c r="J83" s="9" t="s">
        <v>137</v>
      </c>
      <c r="K83" s="9" t="s">
        <v>0</v>
      </c>
    </row>
    <row r="84" spans="1:11" ht="12.75">
      <c r="A84" s="56" t="s">
        <v>1</v>
      </c>
      <c r="B84" s="56">
        <v>1</v>
      </c>
      <c r="C84" s="56">
        <v>2</v>
      </c>
      <c r="D84" s="56">
        <v>3</v>
      </c>
      <c r="E84" s="56">
        <v>4</v>
      </c>
      <c r="F84" s="56">
        <v>5</v>
      </c>
      <c r="G84" s="56">
        <v>6</v>
      </c>
      <c r="H84" s="56">
        <v>7</v>
      </c>
      <c r="I84" s="56">
        <v>8</v>
      </c>
      <c r="J84" s="56">
        <v>9</v>
      </c>
      <c r="K84" s="56">
        <v>10</v>
      </c>
    </row>
    <row r="85" spans="1:11" ht="15.75">
      <c r="A85" s="358" t="s">
        <v>33</v>
      </c>
      <c r="B85" s="349"/>
      <c r="C85" s="438">
        <v>1</v>
      </c>
      <c r="D85" s="438">
        <v>0</v>
      </c>
      <c r="E85" s="349"/>
      <c r="F85" s="349"/>
      <c r="G85" s="438">
        <v>1</v>
      </c>
      <c r="H85" s="349"/>
      <c r="I85" s="349"/>
      <c r="J85" s="349"/>
      <c r="K85" s="359"/>
    </row>
    <row r="86" spans="1:11" ht="15.75">
      <c r="A86" s="360" t="s">
        <v>965</v>
      </c>
      <c r="B86" s="317"/>
      <c r="C86" s="282"/>
      <c r="D86" s="282"/>
      <c r="E86" s="282"/>
      <c r="F86" s="282"/>
      <c r="G86" s="282"/>
      <c r="H86" s="282"/>
      <c r="I86" s="282"/>
      <c r="J86" s="282"/>
      <c r="K86" s="361" t="s">
        <v>139</v>
      </c>
    </row>
    <row r="87" spans="1:11" ht="15.75">
      <c r="A87" s="426" t="s">
        <v>692</v>
      </c>
      <c r="B87" s="240">
        <f>IF(ISNA(VLOOKUP(A87,NGHANH_DH_LIST,2,FALSE)),"",VLOOKUP(A87,NGHANH_DH_LIST,2,FALSE))</f>
        <v>521402</v>
      </c>
      <c r="C87" s="282">
        <v>1</v>
      </c>
      <c r="D87" s="282"/>
      <c r="E87" s="282"/>
      <c r="F87" s="282"/>
      <c r="G87" s="282">
        <v>1</v>
      </c>
      <c r="H87" s="282"/>
      <c r="I87" s="282"/>
      <c r="J87" s="282"/>
      <c r="K87" s="361" t="s">
        <v>140</v>
      </c>
    </row>
    <row r="88" spans="1:11" ht="15.75">
      <c r="A88" s="426"/>
      <c r="B88" s="282"/>
      <c r="C88" s="282"/>
      <c r="D88" s="282"/>
      <c r="E88" s="282"/>
      <c r="F88" s="282"/>
      <c r="G88" s="282"/>
      <c r="H88" s="282"/>
      <c r="I88" s="282"/>
      <c r="J88" s="282"/>
      <c r="K88" s="361" t="s">
        <v>141</v>
      </c>
    </row>
    <row r="89" spans="1:11" ht="15.75">
      <c r="A89" s="426"/>
      <c r="B89" s="282"/>
      <c r="C89" s="282"/>
      <c r="D89" s="282"/>
      <c r="E89" s="282"/>
      <c r="F89" s="282"/>
      <c r="G89" s="282"/>
      <c r="H89" s="282"/>
      <c r="I89" s="282"/>
      <c r="J89" s="282"/>
      <c r="K89" s="359" t="s">
        <v>222</v>
      </c>
    </row>
    <row r="90" spans="1:11" ht="15.75">
      <c r="A90" s="426"/>
      <c r="B90" s="282"/>
      <c r="C90" s="282"/>
      <c r="D90" s="282"/>
      <c r="E90" s="282"/>
      <c r="F90" s="282"/>
      <c r="G90" s="282"/>
      <c r="H90" s="282"/>
      <c r="I90" s="282"/>
      <c r="J90" s="282"/>
      <c r="K90" s="362" t="s">
        <v>223</v>
      </c>
    </row>
    <row r="91" spans="1:11" ht="15.75">
      <c r="A91" s="426"/>
      <c r="B91" s="282"/>
      <c r="C91" s="282"/>
      <c r="D91" s="282"/>
      <c r="E91" s="282"/>
      <c r="F91" s="282"/>
      <c r="G91" s="282"/>
      <c r="H91" s="282"/>
      <c r="I91" s="282"/>
      <c r="J91" s="282"/>
      <c r="K91" s="362"/>
    </row>
    <row r="92" spans="1:11" ht="15.75">
      <c r="A92" s="426"/>
      <c r="B92" s="282"/>
      <c r="C92" s="282"/>
      <c r="D92" s="282"/>
      <c r="E92" s="282"/>
      <c r="F92" s="282"/>
      <c r="G92" s="282"/>
      <c r="H92" s="282"/>
      <c r="I92" s="282"/>
      <c r="J92" s="282"/>
      <c r="K92" s="361"/>
    </row>
    <row r="93" spans="1:11" ht="15.75">
      <c r="A93" s="426"/>
      <c r="B93" s="329"/>
      <c r="C93" s="329"/>
      <c r="D93" s="329"/>
      <c r="E93" s="329"/>
      <c r="F93" s="329"/>
      <c r="G93" s="329"/>
      <c r="H93" s="329"/>
      <c r="I93" s="329"/>
      <c r="J93" s="329"/>
      <c r="K93" s="329"/>
    </row>
    <row r="94" spans="1:11" ht="15.75">
      <c r="A94" s="427" t="s">
        <v>212</v>
      </c>
      <c r="B94" s="316"/>
      <c r="C94" s="316"/>
      <c r="D94" s="316"/>
      <c r="E94" s="316"/>
      <c r="F94" s="316"/>
      <c r="G94" s="316"/>
      <c r="H94" s="316"/>
      <c r="I94" s="316"/>
      <c r="J94" s="316"/>
      <c r="K94" s="318"/>
    </row>
    <row r="95" spans="1:11" ht="15.75">
      <c r="A95" s="426"/>
      <c r="B95" s="282"/>
      <c r="C95" s="282"/>
      <c r="D95" s="282"/>
      <c r="E95" s="282"/>
      <c r="F95" s="282"/>
      <c r="G95" s="282"/>
      <c r="H95" s="282"/>
      <c r="I95" s="282"/>
      <c r="J95" s="282"/>
      <c r="K95" s="359"/>
    </row>
    <row r="96" spans="1:11" ht="15.75">
      <c r="A96" s="426"/>
      <c r="B96" s="282"/>
      <c r="C96" s="282"/>
      <c r="D96" s="282"/>
      <c r="E96" s="282"/>
      <c r="F96" s="282"/>
      <c r="G96" s="282"/>
      <c r="H96" s="282"/>
      <c r="I96" s="282"/>
      <c r="J96" s="282"/>
      <c r="K96" s="362"/>
    </row>
    <row r="97" spans="1:11" ht="15.75">
      <c r="A97" s="426"/>
      <c r="B97" s="282"/>
      <c r="C97" s="282"/>
      <c r="D97" s="282"/>
      <c r="E97" s="282"/>
      <c r="F97" s="282"/>
      <c r="G97" s="282"/>
      <c r="H97" s="282"/>
      <c r="I97" s="282"/>
      <c r="J97" s="282"/>
      <c r="K97" s="362"/>
    </row>
    <row r="98" spans="1:11" ht="15.75">
      <c r="A98" s="426"/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spans="1:11" ht="15.75">
      <c r="A99" s="426"/>
      <c r="B99" s="282"/>
      <c r="C99" s="282"/>
      <c r="D99" s="282"/>
      <c r="E99" s="282"/>
      <c r="F99" s="282"/>
      <c r="G99" s="282"/>
      <c r="H99" s="282"/>
      <c r="I99" s="282"/>
      <c r="J99" s="282"/>
      <c r="K99" s="282"/>
    </row>
    <row r="100" spans="1:11" ht="15.75">
      <c r="A100" s="426"/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</row>
    <row r="101" spans="1:11" ht="15.75">
      <c r="A101" s="426"/>
      <c r="B101" s="329"/>
      <c r="C101" s="329"/>
      <c r="D101" s="329"/>
      <c r="E101" s="329"/>
      <c r="F101" s="329"/>
      <c r="G101" s="329"/>
      <c r="H101" s="329"/>
      <c r="I101" s="329"/>
      <c r="J101" s="329"/>
      <c r="K101" s="329"/>
    </row>
    <row r="102" spans="1:11" ht="15.75">
      <c r="A102" s="429"/>
      <c r="B102" s="257"/>
      <c r="C102" s="257"/>
      <c r="D102" s="257"/>
      <c r="E102" s="257"/>
      <c r="F102" s="257"/>
      <c r="G102" s="257"/>
      <c r="H102" s="237" t="s">
        <v>952</v>
      </c>
      <c r="I102" s="237"/>
      <c r="J102" s="237"/>
      <c r="K102" s="237"/>
    </row>
    <row r="103" spans="1:11" ht="15.75">
      <c r="A103" s="232" t="s">
        <v>112</v>
      </c>
      <c r="B103" s="249"/>
      <c r="C103" s="249"/>
      <c r="D103" s="249"/>
      <c r="E103" s="249"/>
      <c r="F103" s="249"/>
      <c r="G103" s="249"/>
      <c r="H103" s="239" t="s">
        <v>115</v>
      </c>
      <c r="I103" s="237"/>
      <c r="J103" s="237"/>
      <c r="K103" s="237"/>
    </row>
    <row r="104" spans="1:11" ht="15.75">
      <c r="A104" s="232" t="s">
        <v>113</v>
      </c>
      <c r="B104" s="249"/>
      <c r="C104" s="249"/>
      <c r="D104" s="249"/>
      <c r="E104" s="249"/>
      <c r="F104" s="249"/>
      <c r="G104" s="249"/>
      <c r="H104" s="237" t="s">
        <v>116</v>
      </c>
      <c r="I104" s="237"/>
      <c r="J104" s="237"/>
      <c r="K104" s="237"/>
    </row>
    <row r="105" spans="1:11" ht="15.75">
      <c r="A105" s="232"/>
      <c r="B105" s="249"/>
      <c r="C105" s="249"/>
      <c r="D105" s="249"/>
      <c r="E105" s="249"/>
      <c r="F105" s="249"/>
      <c r="G105" s="249"/>
      <c r="H105" s="237"/>
      <c r="I105" s="237"/>
      <c r="J105" s="237"/>
      <c r="K105" s="237"/>
    </row>
    <row r="106" spans="1:11" ht="15.75">
      <c r="A106" s="232"/>
      <c r="B106" s="249"/>
      <c r="C106" s="249"/>
      <c r="D106" s="249"/>
      <c r="E106" s="249"/>
      <c r="F106" s="249"/>
      <c r="G106" s="249"/>
      <c r="H106" s="367"/>
      <c r="I106" s="367"/>
      <c r="J106" s="367"/>
      <c r="K106" s="367"/>
    </row>
    <row r="107" spans="1:11" ht="15.75">
      <c r="A107" s="232"/>
      <c r="B107" s="249"/>
      <c r="C107" s="249"/>
      <c r="D107" s="249"/>
      <c r="E107" s="249"/>
      <c r="F107" s="249"/>
      <c r="G107" s="249"/>
      <c r="H107" s="367"/>
      <c r="I107" s="367"/>
      <c r="J107" s="367"/>
      <c r="K107" s="367"/>
    </row>
    <row r="108" spans="1:11" ht="15.75">
      <c r="A108" s="251" t="s">
        <v>957</v>
      </c>
      <c r="B108" s="249"/>
      <c r="C108" s="249"/>
      <c r="D108" s="249"/>
      <c r="E108" s="249"/>
      <c r="F108" s="249"/>
      <c r="G108" s="249"/>
      <c r="H108" s="237"/>
      <c r="I108" s="237"/>
      <c r="J108" s="237"/>
      <c r="K108" s="237"/>
    </row>
    <row r="109" spans="1:11" ht="15.75">
      <c r="A109" s="74"/>
      <c r="B109" s="64"/>
      <c r="C109" s="64"/>
      <c r="D109" s="64"/>
      <c r="E109" s="64"/>
      <c r="F109" s="64"/>
      <c r="G109" s="64"/>
      <c r="H109" s="21"/>
      <c r="I109" s="21"/>
      <c r="J109" s="21"/>
      <c r="K109" s="21"/>
    </row>
  </sheetData>
  <sheetProtection password="A6D1" sheet="1" insertRows="0" deleteRows="0"/>
  <mergeCells count="10">
    <mergeCell ref="B2:H2"/>
    <mergeCell ref="B39:H39"/>
    <mergeCell ref="M29:Q29"/>
    <mergeCell ref="C3:H3"/>
    <mergeCell ref="B76:H76"/>
    <mergeCell ref="B75:H75"/>
    <mergeCell ref="J29:K29"/>
    <mergeCell ref="J30:K30"/>
    <mergeCell ref="J36:K36"/>
    <mergeCell ref="C40:G40"/>
  </mergeCells>
  <dataValidations count="2">
    <dataValidation type="whole" allowBlank="1" showInputMessage="1" showErrorMessage="1" promptTitle="Nhập sô!" prompt="Nhập số liệu" errorTitle="Lỗi" error="Chỉ được nhập số!" sqref="C12:J28 C49:J65 C85:J101">
      <formula1>0</formula1>
      <formula2>9999999</formula2>
    </dataValidation>
    <dataValidation type="list" allowBlank="1" showInputMessage="1" showErrorMessage="1" sqref="A14:A20 A22:A28 A51:A57 A59:A65 A87:A93 A95:A101">
      <formula1>NGHANH_DH_CHON</formula1>
    </dataValidation>
  </dataValidations>
  <printOptions/>
  <pageMargins left="0.88" right="0.25" top="0.5" bottom="0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R220"/>
  <sheetViews>
    <sheetView zoomScalePageLayoutView="0" workbookViewId="0" topLeftCell="A1">
      <selection activeCell="C2" sqref="C2:J2"/>
    </sheetView>
  </sheetViews>
  <sheetFormatPr defaultColWidth="9.140625" defaultRowHeight="12.75"/>
  <cols>
    <col min="1" max="1" width="27.57421875" style="16" customWidth="1"/>
    <col min="2" max="2" width="27.57421875" style="16" hidden="1" customWidth="1"/>
    <col min="3" max="4" width="7.8515625" style="16" customWidth="1"/>
    <col min="5" max="12" width="7.140625" style="16" customWidth="1"/>
    <col min="13" max="14" width="9.8515625" style="16" customWidth="1"/>
    <col min="15" max="15" width="9.8515625" style="153" customWidth="1"/>
    <col min="16" max="16" width="9.7109375" style="16" customWidth="1"/>
    <col min="17" max="18" width="9.140625" style="35" customWidth="1"/>
    <col min="19" max="16384" width="9.140625" style="16" customWidth="1"/>
  </cols>
  <sheetData>
    <row r="1" spans="1:17" ht="15" customHeight="1">
      <c r="A1" s="31" t="s">
        <v>224</v>
      </c>
      <c r="B1" s="31"/>
      <c r="C1" s="570" t="s">
        <v>62</v>
      </c>
      <c r="D1" s="570"/>
      <c r="E1" s="570"/>
      <c r="F1" s="570"/>
      <c r="G1" s="570"/>
      <c r="H1" s="570"/>
      <c r="I1" s="570"/>
      <c r="J1" s="570"/>
      <c r="K1" s="260"/>
      <c r="L1" s="299" t="s">
        <v>161</v>
      </c>
      <c r="M1" s="312"/>
      <c r="N1" s="312"/>
      <c r="O1" s="312"/>
      <c r="P1" s="76"/>
      <c r="Q1" s="121"/>
    </row>
    <row r="2" spans="1:17" ht="15" customHeight="1">
      <c r="A2" s="36" t="s">
        <v>75</v>
      </c>
      <c r="B2" s="36"/>
      <c r="C2" s="582" t="s">
        <v>958</v>
      </c>
      <c r="D2" s="673"/>
      <c r="E2" s="673"/>
      <c r="F2" s="673"/>
      <c r="G2" s="673"/>
      <c r="H2" s="673"/>
      <c r="I2" s="673"/>
      <c r="J2" s="673"/>
      <c r="K2" s="260"/>
      <c r="L2" s="299" t="str">
        <f>'[3]Bia'!$C$10</f>
        <v>Tr.ĐH Hùng Vương</v>
      </c>
      <c r="M2" s="299"/>
      <c r="N2" s="299"/>
      <c r="O2" s="299"/>
      <c r="P2" s="163"/>
      <c r="Q2" s="121"/>
    </row>
    <row r="3" spans="1:16" ht="16.5" customHeight="1">
      <c r="A3" s="36" t="s">
        <v>76</v>
      </c>
      <c r="B3" s="36"/>
      <c r="C3" s="231"/>
      <c r="D3" s="570" t="s">
        <v>60</v>
      </c>
      <c r="E3" s="570"/>
      <c r="F3" s="570"/>
      <c r="G3" s="570"/>
      <c r="H3" s="570"/>
      <c r="I3" s="570"/>
      <c r="J3" s="263"/>
      <c r="K3" s="234"/>
      <c r="L3" s="234"/>
      <c r="M3" s="234"/>
      <c r="N3" s="234"/>
      <c r="O3" s="234"/>
      <c r="P3" s="20"/>
    </row>
    <row r="4" spans="1:16" ht="15" customHeight="1">
      <c r="A4" s="36" t="s">
        <v>77</v>
      </c>
      <c r="B4" s="36"/>
      <c r="C4" s="231"/>
      <c r="D4" s="231"/>
      <c r="E4" s="231"/>
      <c r="F4" s="231"/>
      <c r="G4" s="231"/>
      <c r="H4" s="231"/>
      <c r="I4" s="231"/>
      <c r="J4" s="231"/>
      <c r="K4" s="234"/>
      <c r="L4" s="234"/>
      <c r="M4" s="234"/>
      <c r="N4" s="234"/>
      <c r="O4" s="234"/>
      <c r="P4" s="20"/>
    </row>
    <row r="5" spans="1:16" ht="12.75">
      <c r="A5" s="41" t="s">
        <v>79</v>
      </c>
      <c r="B5" s="41"/>
      <c r="C5" s="308"/>
      <c r="D5" s="347"/>
      <c r="E5" s="347"/>
      <c r="F5" s="347"/>
      <c r="G5" s="347"/>
      <c r="H5" s="347"/>
      <c r="I5" s="347"/>
      <c r="J5" s="347"/>
      <c r="K5" s="645"/>
      <c r="L5" s="645"/>
      <c r="M5" s="645"/>
      <c r="N5" s="645"/>
      <c r="O5" s="645"/>
      <c r="P5" s="20"/>
    </row>
    <row r="6" spans="1:16" ht="15.75">
      <c r="A6" s="127"/>
      <c r="B6" s="127"/>
      <c r="C6" s="670" t="s">
        <v>225</v>
      </c>
      <c r="D6" s="671"/>
      <c r="E6" s="671"/>
      <c r="F6" s="671"/>
      <c r="G6" s="671"/>
      <c r="H6" s="671"/>
      <c r="I6" s="671"/>
      <c r="J6" s="237"/>
      <c r="K6" s="398"/>
      <c r="L6" s="236"/>
      <c r="M6" s="236"/>
      <c r="N6" s="393"/>
      <c r="O6" s="236"/>
      <c r="P6" s="20"/>
    </row>
    <row r="7" spans="1:16" ht="15.75">
      <c r="A7" s="91"/>
      <c r="B7" s="91"/>
      <c r="C7" s="81" t="s">
        <v>226</v>
      </c>
      <c r="D7" s="574" t="s">
        <v>257</v>
      </c>
      <c r="E7" s="668"/>
      <c r="F7" s="668"/>
      <c r="G7" s="668"/>
      <c r="H7" s="668"/>
      <c r="I7" s="668"/>
      <c r="J7" s="668"/>
      <c r="K7" s="668"/>
      <c r="L7" s="669"/>
      <c r="M7" s="77"/>
      <c r="N7" s="129"/>
      <c r="O7" s="130"/>
      <c r="P7" s="35"/>
    </row>
    <row r="8" spans="1:17" ht="15" customHeight="1">
      <c r="A8" s="97"/>
      <c r="B8" s="97"/>
      <c r="C8" s="9" t="s">
        <v>227</v>
      </c>
      <c r="D8" s="112"/>
      <c r="E8" s="574" t="s">
        <v>82</v>
      </c>
      <c r="F8" s="646"/>
      <c r="G8" s="647"/>
      <c r="H8" s="131" t="s">
        <v>232</v>
      </c>
      <c r="I8" s="131"/>
      <c r="J8" s="131"/>
      <c r="K8" s="131"/>
      <c r="L8" s="132"/>
      <c r="M8" s="656" t="s">
        <v>26</v>
      </c>
      <c r="N8" s="657"/>
      <c r="O8" s="658"/>
      <c r="P8" s="122"/>
      <c r="Q8" s="133"/>
    </row>
    <row r="9" spans="1:16" ht="15" customHeight="1">
      <c r="A9" s="97"/>
      <c r="B9" s="97"/>
      <c r="C9" s="134" t="s">
        <v>228</v>
      </c>
      <c r="D9" s="92" t="s">
        <v>229</v>
      </c>
      <c r="E9" s="116"/>
      <c r="F9" s="598" t="s">
        <v>43</v>
      </c>
      <c r="G9" s="599"/>
      <c r="H9" s="135" t="s">
        <v>233</v>
      </c>
      <c r="I9" s="135" t="s">
        <v>233</v>
      </c>
      <c r="J9" s="135" t="s">
        <v>233</v>
      </c>
      <c r="K9" s="135" t="s">
        <v>233</v>
      </c>
      <c r="L9" s="135" t="s">
        <v>233</v>
      </c>
      <c r="M9" s="50"/>
      <c r="N9" s="35"/>
      <c r="O9" s="137"/>
      <c r="P9" s="35"/>
    </row>
    <row r="10" spans="1:16" ht="15.75">
      <c r="A10" s="97"/>
      <c r="B10" s="97"/>
      <c r="C10" s="134" t="s">
        <v>44</v>
      </c>
      <c r="D10" s="92" t="s">
        <v>230</v>
      </c>
      <c r="E10" s="9" t="s">
        <v>14</v>
      </c>
      <c r="F10" s="9" t="s">
        <v>231</v>
      </c>
      <c r="G10" s="9" t="s">
        <v>188</v>
      </c>
      <c r="H10" s="9" t="s">
        <v>234</v>
      </c>
      <c r="I10" s="9" t="s">
        <v>235</v>
      </c>
      <c r="J10" s="9" t="s">
        <v>236</v>
      </c>
      <c r="K10" s="9" t="s">
        <v>237</v>
      </c>
      <c r="L10" s="136" t="s">
        <v>239</v>
      </c>
      <c r="M10" s="50" t="s">
        <v>0</v>
      </c>
      <c r="N10" s="35"/>
      <c r="O10" s="137"/>
      <c r="P10" s="35"/>
    </row>
    <row r="11" spans="1:16" ht="15.75">
      <c r="A11" s="115"/>
      <c r="B11" s="115"/>
      <c r="C11" s="10" t="s">
        <v>45</v>
      </c>
      <c r="D11" s="114"/>
      <c r="E11" s="9" t="s">
        <v>0</v>
      </c>
      <c r="F11" s="9" t="s">
        <v>0</v>
      </c>
      <c r="G11" s="9" t="s">
        <v>14</v>
      </c>
      <c r="H11" s="9"/>
      <c r="I11" s="9"/>
      <c r="J11" s="9"/>
      <c r="K11" s="9" t="s">
        <v>238</v>
      </c>
      <c r="L11" s="136" t="s">
        <v>240</v>
      </c>
      <c r="M11" s="79"/>
      <c r="N11" s="102"/>
      <c r="O11" s="138"/>
      <c r="P11" s="35"/>
    </row>
    <row r="12" spans="1:16" ht="12.75">
      <c r="A12" s="56" t="s">
        <v>1</v>
      </c>
      <c r="B12" s="56"/>
      <c r="C12" s="56">
        <v>1</v>
      </c>
      <c r="D12" s="56">
        <v>2</v>
      </c>
      <c r="E12" s="56">
        <v>3</v>
      </c>
      <c r="F12" s="56">
        <v>4</v>
      </c>
      <c r="G12" s="56">
        <v>5</v>
      </c>
      <c r="H12" s="56">
        <v>6</v>
      </c>
      <c r="I12" s="56">
        <v>7</v>
      </c>
      <c r="J12" s="56">
        <v>8</v>
      </c>
      <c r="K12" s="56">
        <v>9</v>
      </c>
      <c r="L12" s="139">
        <v>10</v>
      </c>
      <c r="M12" s="640">
        <v>11</v>
      </c>
      <c r="N12" s="660"/>
      <c r="O12" s="667"/>
      <c r="P12" s="35"/>
    </row>
    <row r="13" spans="1:15" ht="12.75" customHeight="1">
      <c r="A13" s="211" t="s">
        <v>241</v>
      </c>
      <c r="B13" s="211"/>
      <c r="C13" s="425">
        <f>SUM(C14:C16,C19,C22)</f>
        <v>1636</v>
      </c>
      <c r="D13" s="425">
        <f aca="true" t="shared" si="0" ref="D13:L13">SUM(D14:D16,D19,D22)</f>
        <v>1600</v>
      </c>
      <c r="E13" s="425">
        <f t="shared" si="0"/>
        <v>614</v>
      </c>
      <c r="F13" s="425">
        <f t="shared" si="0"/>
        <v>0</v>
      </c>
      <c r="G13" s="425">
        <f t="shared" si="0"/>
        <v>0</v>
      </c>
      <c r="H13" s="425">
        <f t="shared" si="0"/>
        <v>3</v>
      </c>
      <c r="I13" s="425">
        <f t="shared" si="0"/>
        <v>124</v>
      </c>
      <c r="J13" s="425">
        <f t="shared" si="0"/>
        <v>1341</v>
      </c>
      <c r="K13" s="425">
        <f t="shared" si="0"/>
        <v>70</v>
      </c>
      <c r="L13" s="425">
        <f t="shared" si="0"/>
        <v>62</v>
      </c>
      <c r="M13" s="377"/>
      <c r="N13" s="378"/>
      <c r="O13" s="379"/>
    </row>
    <row r="14" spans="1:15" ht="12.75" customHeight="1">
      <c r="A14" s="210" t="s">
        <v>84</v>
      </c>
      <c r="B14" s="210"/>
      <c r="C14" s="555">
        <v>839</v>
      </c>
      <c r="D14" s="555">
        <f>36+767</f>
        <v>803</v>
      </c>
      <c r="E14" s="555">
        <f>10+604</f>
        <v>614</v>
      </c>
      <c r="F14" s="555"/>
      <c r="G14" s="555"/>
      <c r="H14" s="555">
        <v>3</v>
      </c>
      <c r="I14" s="555">
        <v>122</v>
      </c>
      <c r="J14" s="555">
        <v>616</v>
      </c>
      <c r="K14" s="555"/>
      <c r="L14" s="556">
        <v>62</v>
      </c>
      <c r="M14" s="325" t="s">
        <v>248</v>
      </c>
      <c r="N14" s="288"/>
      <c r="O14" s="371"/>
    </row>
    <row r="15" spans="1:15" ht="12.75" customHeight="1">
      <c r="A15" s="142" t="s">
        <v>96</v>
      </c>
      <c r="B15" s="142"/>
      <c r="C15" s="241"/>
      <c r="D15" s="241"/>
      <c r="E15" s="241"/>
      <c r="F15" s="241"/>
      <c r="G15" s="241"/>
      <c r="H15" s="241"/>
      <c r="I15" s="241"/>
      <c r="J15" s="241"/>
      <c r="K15" s="241"/>
      <c r="L15" s="400"/>
      <c r="M15" s="298" t="s">
        <v>249</v>
      </c>
      <c r="N15" s="288"/>
      <c r="O15" s="371"/>
    </row>
    <row r="16" spans="1:15" ht="12.75" customHeight="1">
      <c r="A16" s="60" t="s">
        <v>242</v>
      </c>
      <c r="B16" s="60"/>
      <c r="C16" s="542">
        <f>C17+C18</f>
        <v>797</v>
      </c>
      <c r="D16" s="542">
        <f aca="true" t="shared" si="1" ref="D16:K16">D17+D18</f>
        <v>797</v>
      </c>
      <c r="E16" s="542"/>
      <c r="F16" s="542"/>
      <c r="G16" s="542"/>
      <c r="H16" s="542"/>
      <c r="I16" s="542">
        <f t="shared" si="1"/>
        <v>2</v>
      </c>
      <c r="J16" s="542">
        <f t="shared" si="1"/>
        <v>725</v>
      </c>
      <c r="K16" s="542">
        <f t="shared" si="1"/>
        <v>70</v>
      </c>
      <c r="L16" s="400"/>
      <c r="M16" s="298"/>
      <c r="N16" s="288"/>
      <c r="O16" s="371"/>
    </row>
    <row r="17" spans="1:15" ht="12.75" customHeight="1">
      <c r="A17" s="143" t="s">
        <v>243</v>
      </c>
      <c r="B17" s="143"/>
      <c r="C17" s="241">
        <v>71</v>
      </c>
      <c r="D17" s="241">
        <v>71</v>
      </c>
      <c r="E17" s="241"/>
      <c r="F17" s="241"/>
      <c r="G17" s="241"/>
      <c r="H17" s="241"/>
      <c r="I17" s="241"/>
      <c r="J17" s="241">
        <v>64</v>
      </c>
      <c r="K17" s="241">
        <v>7</v>
      </c>
      <c r="L17" s="400"/>
      <c r="M17" s="298" t="s">
        <v>250</v>
      </c>
      <c r="N17" s="288"/>
      <c r="O17" s="371"/>
    </row>
    <row r="18" spans="1:15" ht="12.75" customHeight="1">
      <c r="A18" s="143" t="s">
        <v>244</v>
      </c>
      <c r="B18" s="143"/>
      <c r="C18" s="241">
        <v>726</v>
      </c>
      <c r="D18" s="241">
        <v>726</v>
      </c>
      <c r="E18" s="241"/>
      <c r="F18" s="241"/>
      <c r="G18" s="241"/>
      <c r="H18" s="241"/>
      <c r="I18" s="241">
        <v>2</v>
      </c>
      <c r="J18" s="241">
        <v>661</v>
      </c>
      <c r="K18" s="241">
        <v>63</v>
      </c>
      <c r="L18" s="400"/>
      <c r="M18" s="298" t="s">
        <v>251</v>
      </c>
      <c r="N18" s="288"/>
      <c r="O18" s="371"/>
    </row>
    <row r="19" spans="1:15" ht="12.75" customHeight="1">
      <c r="A19" s="142" t="s">
        <v>245</v>
      </c>
      <c r="B19" s="142"/>
      <c r="C19" s="241"/>
      <c r="D19" s="241"/>
      <c r="E19" s="241"/>
      <c r="F19" s="241"/>
      <c r="G19" s="241"/>
      <c r="H19" s="241"/>
      <c r="I19" s="241"/>
      <c r="J19" s="241"/>
      <c r="K19" s="241"/>
      <c r="L19" s="400"/>
      <c r="M19" s="298" t="s">
        <v>252</v>
      </c>
      <c r="N19" s="288"/>
      <c r="O19" s="371"/>
    </row>
    <row r="20" spans="1:15" ht="12.75" customHeight="1">
      <c r="A20" s="143" t="s">
        <v>243</v>
      </c>
      <c r="B20" s="143"/>
      <c r="C20" s="241"/>
      <c r="D20" s="241"/>
      <c r="E20" s="241"/>
      <c r="F20" s="241"/>
      <c r="G20" s="241"/>
      <c r="H20" s="241"/>
      <c r="I20" s="241"/>
      <c r="J20" s="241"/>
      <c r="K20" s="241"/>
      <c r="L20" s="400"/>
      <c r="M20" s="298" t="s">
        <v>253</v>
      </c>
      <c r="N20" s="288"/>
      <c r="O20" s="371"/>
    </row>
    <row r="21" spans="1:15" ht="12.75" customHeight="1">
      <c r="A21" s="143" t="s">
        <v>244</v>
      </c>
      <c r="B21" s="143"/>
      <c r="C21" s="241"/>
      <c r="D21" s="241"/>
      <c r="E21" s="241"/>
      <c r="F21" s="241"/>
      <c r="G21" s="241"/>
      <c r="H21" s="241"/>
      <c r="I21" s="241"/>
      <c r="J21" s="241"/>
      <c r="K21" s="241"/>
      <c r="L21" s="400"/>
      <c r="M21" s="298"/>
      <c r="N21" s="288"/>
      <c r="O21" s="371"/>
    </row>
    <row r="22" spans="1:15" ht="12.75" customHeight="1">
      <c r="A22" s="142" t="s">
        <v>246</v>
      </c>
      <c r="B22" s="142"/>
      <c r="C22" s="241"/>
      <c r="D22" s="241"/>
      <c r="E22" s="241"/>
      <c r="F22" s="241"/>
      <c r="G22" s="241"/>
      <c r="H22" s="241"/>
      <c r="I22" s="241"/>
      <c r="J22" s="241"/>
      <c r="K22" s="241"/>
      <c r="L22" s="400"/>
      <c r="M22" s="290"/>
      <c r="N22" s="288"/>
      <c r="O22" s="371"/>
    </row>
    <row r="23" spans="1:18" s="144" customFormat="1" ht="12.75" customHeight="1">
      <c r="A23" s="211" t="s">
        <v>936</v>
      </c>
      <c r="B23" s="211"/>
      <c r="C23" s="425">
        <f aca="true" t="shared" si="2" ref="C23:L23">SUM(C24:C26,C29,C32)</f>
        <v>0</v>
      </c>
      <c r="D23" s="425">
        <f t="shared" si="2"/>
        <v>0</v>
      </c>
      <c r="E23" s="425">
        <f t="shared" si="2"/>
        <v>0</v>
      </c>
      <c r="F23" s="425">
        <f t="shared" si="2"/>
        <v>0</v>
      </c>
      <c r="G23" s="425">
        <f t="shared" si="2"/>
        <v>0</v>
      </c>
      <c r="H23" s="425">
        <f t="shared" si="2"/>
        <v>0</v>
      </c>
      <c r="I23" s="425">
        <f t="shared" si="2"/>
        <v>0</v>
      </c>
      <c r="J23" s="425">
        <f t="shared" si="2"/>
        <v>0</v>
      </c>
      <c r="K23" s="425">
        <f t="shared" si="2"/>
        <v>0</v>
      </c>
      <c r="L23" s="425">
        <f t="shared" si="2"/>
        <v>0</v>
      </c>
      <c r="M23" s="384"/>
      <c r="N23" s="381"/>
      <c r="O23" s="382"/>
      <c r="Q23" s="145"/>
      <c r="R23" s="145"/>
    </row>
    <row r="24" spans="1:18" s="144" customFormat="1" ht="12.75" customHeight="1">
      <c r="A24" s="141" t="s">
        <v>84</v>
      </c>
      <c r="B24" s="14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384"/>
      <c r="N24" s="381"/>
      <c r="O24" s="382"/>
      <c r="Q24" s="145"/>
      <c r="R24" s="145"/>
    </row>
    <row r="25" spans="1:18" s="144" customFormat="1" ht="12.75" customHeight="1">
      <c r="A25" s="142" t="s">
        <v>96</v>
      </c>
      <c r="B25" s="142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384"/>
      <c r="N25" s="381"/>
      <c r="O25" s="382"/>
      <c r="Q25" s="145"/>
      <c r="R25" s="145"/>
    </row>
    <row r="26" spans="1:18" s="144" customFormat="1" ht="12.75" customHeight="1">
      <c r="A26" s="60" t="s">
        <v>242</v>
      </c>
      <c r="B26" s="60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384"/>
      <c r="N26" s="381"/>
      <c r="O26" s="382"/>
      <c r="Q26" s="145"/>
      <c r="R26" s="145"/>
    </row>
    <row r="27" spans="1:18" s="144" customFormat="1" ht="12.75" customHeight="1">
      <c r="A27" s="143" t="s">
        <v>243</v>
      </c>
      <c r="B27" s="143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384"/>
      <c r="N27" s="381"/>
      <c r="O27" s="382"/>
      <c r="Q27" s="145"/>
      <c r="R27" s="145"/>
    </row>
    <row r="28" spans="1:18" s="144" customFormat="1" ht="12.75" customHeight="1">
      <c r="A28" s="143" t="s">
        <v>244</v>
      </c>
      <c r="B28" s="143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384"/>
      <c r="N28" s="381"/>
      <c r="O28" s="382"/>
      <c r="Q28" s="145"/>
      <c r="R28" s="145"/>
    </row>
    <row r="29" spans="1:18" s="144" customFormat="1" ht="12.75" customHeight="1">
      <c r="A29" s="142" t="s">
        <v>245</v>
      </c>
      <c r="B29" s="142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384"/>
      <c r="N29" s="381"/>
      <c r="O29" s="382"/>
      <c r="Q29" s="145"/>
      <c r="R29" s="145"/>
    </row>
    <row r="30" spans="1:18" s="144" customFormat="1" ht="12.75" customHeight="1">
      <c r="A30" s="143" t="s">
        <v>243</v>
      </c>
      <c r="B30" s="143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384"/>
      <c r="N30" s="402"/>
      <c r="O30" s="403"/>
      <c r="Q30" s="145"/>
      <c r="R30" s="145"/>
    </row>
    <row r="31" spans="1:18" s="144" customFormat="1" ht="12.75" customHeight="1">
      <c r="A31" s="143" t="s">
        <v>244</v>
      </c>
      <c r="B31" s="143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384"/>
      <c r="N31" s="402"/>
      <c r="O31" s="403"/>
      <c r="Q31" s="145"/>
      <c r="R31" s="145"/>
    </row>
    <row r="32" spans="1:18" s="144" customFormat="1" ht="12.75" customHeight="1">
      <c r="A32" s="142" t="s">
        <v>246</v>
      </c>
      <c r="B32" s="142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384"/>
      <c r="N32" s="402"/>
      <c r="O32" s="403"/>
      <c r="Q32" s="145"/>
      <c r="R32" s="145"/>
    </row>
    <row r="33" spans="1:18" s="144" customFormat="1" ht="12.75" customHeight="1">
      <c r="A33" s="146"/>
      <c r="B33" s="146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386"/>
      <c r="N33" s="387"/>
      <c r="O33" s="388"/>
      <c r="Q33" s="145"/>
      <c r="R33" s="145"/>
    </row>
    <row r="34" spans="1:18" ht="15.75">
      <c r="A34" s="366"/>
      <c r="B34" s="366"/>
      <c r="C34" s="257"/>
      <c r="D34" s="257"/>
      <c r="E34" s="257"/>
      <c r="F34" s="257"/>
      <c r="G34" s="257"/>
      <c r="H34" s="257"/>
      <c r="I34" s="237" t="s">
        <v>952</v>
      </c>
      <c r="J34" s="237"/>
      <c r="K34" s="237"/>
      <c r="L34" s="237"/>
      <c r="M34" s="231"/>
      <c r="N34" s="231"/>
      <c r="O34" s="231"/>
      <c r="Q34" s="16"/>
      <c r="R34" s="16"/>
    </row>
    <row r="35" spans="1:18" ht="15.75">
      <c r="A35" s="232" t="s">
        <v>112</v>
      </c>
      <c r="B35" s="232"/>
      <c r="C35" s="249"/>
      <c r="D35" s="249"/>
      <c r="E35" s="249"/>
      <c r="F35" s="249"/>
      <c r="G35" s="249"/>
      <c r="H35" s="249"/>
      <c r="I35" s="239" t="s">
        <v>115</v>
      </c>
      <c r="J35" s="237"/>
      <c r="K35" s="237"/>
      <c r="L35" s="237"/>
      <c r="M35" s="231"/>
      <c r="N35" s="231"/>
      <c r="O35" s="231"/>
      <c r="Q35" s="16"/>
      <c r="R35" s="16"/>
    </row>
    <row r="36" spans="1:18" ht="15.75">
      <c r="A36" s="232" t="s">
        <v>113</v>
      </c>
      <c r="B36" s="232"/>
      <c r="C36" s="249"/>
      <c r="D36" s="249"/>
      <c r="E36" s="249"/>
      <c r="F36" s="249"/>
      <c r="G36" s="249"/>
      <c r="H36" s="249"/>
      <c r="I36" s="237" t="s">
        <v>116</v>
      </c>
      <c r="J36" s="237"/>
      <c r="K36" s="237"/>
      <c r="L36" s="237"/>
      <c r="M36" s="231"/>
      <c r="N36" s="231"/>
      <c r="O36" s="231"/>
      <c r="Q36" s="16"/>
      <c r="R36" s="16"/>
    </row>
    <row r="37" spans="1:18" ht="15.75">
      <c r="A37" s="232"/>
      <c r="B37" s="232"/>
      <c r="C37" s="249"/>
      <c r="D37" s="249"/>
      <c r="E37" s="249"/>
      <c r="F37" s="249"/>
      <c r="G37" s="249"/>
      <c r="H37" s="249"/>
      <c r="I37" s="237"/>
      <c r="J37" s="237"/>
      <c r="K37" s="237"/>
      <c r="L37" s="237"/>
      <c r="M37" s="231"/>
      <c r="N37" s="231"/>
      <c r="O37" s="231"/>
      <c r="Q37" s="16"/>
      <c r="R37" s="16"/>
    </row>
    <row r="38" spans="1:18" ht="15.75">
      <c r="A38" s="232"/>
      <c r="B38" s="232"/>
      <c r="C38" s="249"/>
      <c r="D38" s="249"/>
      <c r="E38" s="249"/>
      <c r="F38" s="249"/>
      <c r="G38" s="249"/>
      <c r="H38" s="249"/>
      <c r="I38" s="367"/>
      <c r="J38" s="367"/>
      <c r="K38" s="367"/>
      <c r="L38" s="367"/>
      <c r="M38" s="231"/>
      <c r="N38" s="231"/>
      <c r="O38" s="231"/>
      <c r="Q38" s="16"/>
      <c r="R38" s="16"/>
    </row>
    <row r="39" spans="1:18" ht="15.75">
      <c r="A39" s="232"/>
      <c r="B39" s="232"/>
      <c r="C39" s="249"/>
      <c r="D39" s="249"/>
      <c r="E39" s="249"/>
      <c r="F39" s="249"/>
      <c r="G39" s="249"/>
      <c r="H39" s="249"/>
      <c r="I39" s="367"/>
      <c r="J39" s="367"/>
      <c r="K39" s="367"/>
      <c r="L39" s="367"/>
      <c r="M39" s="231"/>
      <c r="N39" s="231"/>
      <c r="O39" s="231"/>
      <c r="Q39" s="16"/>
      <c r="R39" s="16"/>
    </row>
    <row r="40" spans="1:18" ht="15.75">
      <c r="A40" s="251" t="s">
        <v>959</v>
      </c>
      <c r="B40" s="251"/>
      <c r="C40" s="249"/>
      <c r="D40" s="249"/>
      <c r="E40" s="249"/>
      <c r="F40" s="249"/>
      <c r="G40" s="249"/>
      <c r="H40" s="249"/>
      <c r="I40" s="237"/>
      <c r="J40" s="237"/>
      <c r="K40" s="237"/>
      <c r="L40" s="237"/>
      <c r="M40" s="231"/>
      <c r="N40" s="231"/>
      <c r="O40" s="231"/>
      <c r="Q40" s="16"/>
      <c r="R40" s="16"/>
    </row>
    <row r="41" spans="1:16" ht="12" customHeight="1">
      <c r="A41" s="22"/>
      <c r="B41" s="22"/>
      <c r="C41" s="249"/>
      <c r="D41" s="249"/>
      <c r="E41" s="249"/>
      <c r="F41" s="249"/>
      <c r="G41" s="249"/>
      <c r="H41" s="249"/>
      <c r="I41" s="231"/>
      <c r="J41" s="367"/>
      <c r="K41" s="367"/>
      <c r="L41" s="367"/>
      <c r="M41" s="367"/>
      <c r="N41" s="399"/>
      <c r="O41" s="249"/>
      <c r="P41" s="64"/>
    </row>
    <row r="42" spans="1:17" ht="15.75" customHeight="1">
      <c r="A42" s="31" t="s">
        <v>254</v>
      </c>
      <c r="B42" s="31"/>
      <c r="C42" s="570" t="s">
        <v>62</v>
      </c>
      <c r="D42" s="570"/>
      <c r="E42" s="570"/>
      <c r="F42" s="570"/>
      <c r="G42" s="570"/>
      <c r="H42" s="570"/>
      <c r="I42" s="570"/>
      <c r="J42" s="570"/>
      <c r="K42" s="643" t="s">
        <v>161</v>
      </c>
      <c r="L42" s="644"/>
      <c r="M42" s="644"/>
      <c r="N42" s="644"/>
      <c r="O42" s="644"/>
      <c r="P42" s="148"/>
      <c r="Q42" s="121"/>
    </row>
    <row r="43" spans="1:17" ht="15.75" customHeight="1">
      <c r="A43" s="36" t="s">
        <v>75</v>
      </c>
      <c r="B43" s="36"/>
      <c r="C43" s="582" t="s">
        <v>958</v>
      </c>
      <c r="D43" s="673"/>
      <c r="E43" s="673"/>
      <c r="F43" s="673"/>
      <c r="G43" s="673"/>
      <c r="H43" s="673"/>
      <c r="I43" s="673"/>
      <c r="J43" s="673"/>
      <c r="K43" s="643" t="str">
        <f>'[3]Bia'!$C$10</f>
        <v>Tr.ĐH Hùng Vương</v>
      </c>
      <c r="L43" s="643"/>
      <c r="M43" s="643"/>
      <c r="N43" s="643"/>
      <c r="O43" s="643"/>
      <c r="P43" s="148"/>
      <c r="Q43" s="121"/>
    </row>
    <row r="44" spans="1:17" ht="15.75" customHeight="1">
      <c r="A44" s="36" t="s">
        <v>76</v>
      </c>
      <c r="B44" s="36"/>
      <c r="C44" s="231"/>
      <c r="D44" s="570" t="s">
        <v>60</v>
      </c>
      <c r="E44" s="570"/>
      <c r="F44" s="570"/>
      <c r="G44" s="570"/>
      <c r="H44" s="570"/>
      <c r="I44" s="570"/>
      <c r="J44" s="263"/>
      <c r="K44" s="234"/>
      <c r="L44" s="234"/>
      <c r="M44" s="234"/>
      <c r="N44" s="234"/>
      <c r="O44" s="234"/>
      <c r="P44" s="148"/>
      <c r="Q44" s="121"/>
    </row>
    <row r="45" spans="1:17" ht="15.75" customHeight="1">
      <c r="A45" s="36" t="s">
        <v>77</v>
      </c>
      <c r="B45" s="36"/>
      <c r="C45" s="231"/>
      <c r="D45" s="231"/>
      <c r="E45" s="231"/>
      <c r="F45" s="231"/>
      <c r="G45" s="231"/>
      <c r="H45" s="231"/>
      <c r="I45" s="231"/>
      <c r="J45" s="231"/>
      <c r="K45" s="234"/>
      <c r="L45" s="234"/>
      <c r="M45" s="234"/>
      <c r="N45" s="234"/>
      <c r="O45" s="234"/>
      <c r="P45" s="148"/>
      <c r="Q45" s="121"/>
    </row>
    <row r="46" spans="1:17" ht="15.75" customHeight="1">
      <c r="A46" s="41" t="s">
        <v>79</v>
      </c>
      <c r="B46" s="41"/>
      <c r="C46" s="308"/>
      <c r="D46" s="347"/>
      <c r="E46" s="347"/>
      <c r="F46" s="347"/>
      <c r="G46" s="347"/>
      <c r="H46" s="347"/>
      <c r="I46" s="347"/>
      <c r="J46" s="347"/>
      <c r="K46" s="642"/>
      <c r="L46" s="642"/>
      <c r="M46" s="642"/>
      <c r="N46" s="642"/>
      <c r="O46" s="642"/>
      <c r="P46" s="148"/>
      <c r="Q46" s="121"/>
    </row>
    <row r="47" spans="1:17" ht="15.75" customHeight="1">
      <c r="A47" s="149"/>
      <c r="B47" s="149"/>
      <c r="C47" s="670" t="s">
        <v>255</v>
      </c>
      <c r="D47" s="671"/>
      <c r="E47" s="671"/>
      <c r="F47" s="671"/>
      <c r="G47" s="671"/>
      <c r="H47" s="671"/>
      <c r="I47" s="671"/>
      <c r="J47" s="672"/>
      <c r="K47" s="672"/>
      <c r="L47" s="672"/>
      <c r="M47" s="236"/>
      <c r="N47" s="393"/>
      <c r="O47" s="236"/>
      <c r="P47" s="148"/>
      <c r="Q47" s="121"/>
    </row>
    <row r="48" spans="1:17" ht="15" customHeight="1">
      <c r="A48" s="91"/>
      <c r="B48" s="91"/>
      <c r="C48" s="81" t="s">
        <v>226</v>
      </c>
      <c r="D48" s="574" t="s">
        <v>258</v>
      </c>
      <c r="E48" s="668"/>
      <c r="F48" s="668"/>
      <c r="G48" s="668"/>
      <c r="H48" s="668"/>
      <c r="I48" s="668"/>
      <c r="J48" s="668"/>
      <c r="K48" s="668"/>
      <c r="L48" s="669"/>
      <c r="M48" s="77"/>
      <c r="N48" s="129"/>
      <c r="O48" s="130"/>
      <c r="Q48" s="121"/>
    </row>
    <row r="49" spans="1:17" ht="15" customHeight="1">
      <c r="A49" s="97"/>
      <c r="B49" s="97"/>
      <c r="C49" s="9" t="s">
        <v>127</v>
      </c>
      <c r="D49" s="112"/>
      <c r="E49" s="574" t="s">
        <v>82</v>
      </c>
      <c r="F49" s="646"/>
      <c r="G49" s="647"/>
      <c r="H49" s="131" t="s">
        <v>232</v>
      </c>
      <c r="I49" s="131"/>
      <c r="J49" s="131"/>
      <c r="K49" s="131"/>
      <c r="L49" s="132"/>
      <c r="M49" s="656" t="s">
        <v>26</v>
      </c>
      <c r="N49" s="657"/>
      <c r="O49" s="658"/>
      <c r="Q49" s="121"/>
    </row>
    <row r="50" spans="1:17" ht="15" customHeight="1">
      <c r="A50" s="97"/>
      <c r="B50" s="97"/>
      <c r="C50" s="134" t="s">
        <v>228</v>
      </c>
      <c r="D50" s="92" t="s">
        <v>229</v>
      </c>
      <c r="E50" s="116"/>
      <c r="F50" s="598" t="s">
        <v>43</v>
      </c>
      <c r="G50" s="599"/>
      <c r="H50" s="135" t="s">
        <v>233</v>
      </c>
      <c r="I50" s="135" t="s">
        <v>233</v>
      </c>
      <c r="J50" s="135" t="s">
        <v>233</v>
      </c>
      <c r="K50" s="135" t="s">
        <v>233</v>
      </c>
      <c r="L50" s="135" t="s">
        <v>233</v>
      </c>
      <c r="M50" s="50"/>
      <c r="N50" s="35"/>
      <c r="O50" s="137"/>
      <c r="Q50" s="121"/>
    </row>
    <row r="51" spans="1:17" ht="15.75">
      <c r="A51" s="97"/>
      <c r="B51" s="97"/>
      <c r="C51" s="9"/>
      <c r="D51" s="92" t="s">
        <v>230</v>
      </c>
      <c r="E51" s="9" t="s">
        <v>14</v>
      </c>
      <c r="F51" s="9" t="s">
        <v>231</v>
      </c>
      <c r="G51" s="9" t="s">
        <v>188</v>
      </c>
      <c r="H51" s="9" t="s">
        <v>234</v>
      </c>
      <c r="I51" s="9" t="s">
        <v>235</v>
      </c>
      <c r="J51" s="9" t="s">
        <v>236</v>
      </c>
      <c r="K51" s="9" t="s">
        <v>237</v>
      </c>
      <c r="L51" s="136" t="s">
        <v>239</v>
      </c>
      <c r="M51" s="50" t="s">
        <v>0</v>
      </c>
      <c r="N51" s="35"/>
      <c r="O51" s="137"/>
      <c r="Q51" s="53"/>
    </row>
    <row r="52" spans="1:17" ht="15.75">
      <c r="A52" s="115"/>
      <c r="B52" s="115"/>
      <c r="C52" s="10"/>
      <c r="D52" s="114"/>
      <c r="E52" s="9" t="s">
        <v>0</v>
      </c>
      <c r="F52" s="9" t="s">
        <v>0</v>
      </c>
      <c r="G52" s="9" t="s">
        <v>14</v>
      </c>
      <c r="H52" s="9"/>
      <c r="I52" s="9"/>
      <c r="J52" s="9"/>
      <c r="K52" s="9" t="s">
        <v>238</v>
      </c>
      <c r="L52" s="136" t="s">
        <v>240</v>
      </c>
      <c r="M52" s="79"/>
      <c r="N52" s="102"/>
      <c r="O52" s="138"/>
      <c r="Q52" s="53"/>
    </row>
    <row r="53" spans="1:17" ht="12.75">
      <c r="A53" s="56" t="s">
        <v>1</v>
      </c>
      <c r="B53" s="56"/>
      <c r="C53" s="56">
        <v>1</v>
      </c>
      <c r="D53" s="56">
        <v>2</v>
      </c>
      <c r="E53" s="56">
        <v>3</v>
      </c>
      <c r="F53" s="56">
        <v>4</v>
      </c>
      <c r="G53" s="56">
        <v>5</v>
      </c>
      <c r="H53" s="56">
        <v>6</v>
      </c>
      <c r="I53" s="56">
        <v>7</v>
      </c>
      <c r="J53" s="56">
        <v>8</v>
      </c>
      <c r="K53" s="56">
        <v>9</v>
      </c>
      <c r="L53" s="139">
        <v>10</v>
      </c>
      <c r="M53" s="640">
        <v>11</v>
      </c>
      <c r="N53" s="660"/>
      <c r="O53" s="667"/>
      <c r="Q53" s="121"/>
    </row>
    <row r="54" spans="1:17" ht="13.5" customHeight="1">
      <c r="A54" s="389" t="s">
        <v>241</v>
      </c>
      <c r="B54" s="430"/>
      <c r="C54" s="282">
        <f>SUM(C55:C63)</f>
        <v>912</v>
      </c>
      <c r="D54" s="282">
        <f aca="true" t="shared" si="3" ref="D54:L54">SUM(D55:D63)</f>
        <v>803</v>
      </c>
      <c r="E54" s="282">
        <f t="shared" si="3"/>
        <v>614</v>
      </c>
      <c r="F54" s="282">
        <f t="shared" si="3"/>
        <v>0</v>
      </c>
      <c r="G54" s="282">
        <f t="shared" si="3"/>
        <v>0</v>
      </c>
      <c r="H54" s="282">
        <f t="shared" si="3"/>
        <v>3</v>
      </c>
      <c r="I54" s="282">
        <f t="shared" si="3"/>
        <v>122</v>
      </c>
      <c r="J54" s="282">
        <f t="shared" si="3"/>
        <v>616</v>
      </c>
      <c r="K54" s="282">
        <f t="shared" si="3"/>
        <v>0</v>
      </c>
      <c r="L54" s="282">
        <f t="shared" si="3"/>
        <v>62</v>
      </c>
      <c r="M54" s="377"/>
      <c r="N54" s="378"/>
      <c r="O54" s="379"/>
      <c r="Q54" s="34"/>
    </row>
    <row r="55" spans="1:17" ht="13.5" customHeight="1">
      <c r="A55" s="426" t="s">
        <v>692</v>
      </c>
      <c r="B55" s="192">
        <f>IF(ISNA(VLOOKUP(A55,NGHANH_DH_LIST,2,FALSE)),"",VLOOKUP(A55,NGHANH_DH_LIST,2,FALSE))</f>
        <v>521402</v>
      </c>
      <c r="C55" s="282">
        <v>376</v>
      </c>
      <c r="D55" s="282">
        <v>347</v>
      </c>
      <c r="E55" s="282">
        <v>294</v>
      </c>
      <c r="F55" s="282"/>
      <c r="G55" s="282"/>
      <c r="H55" s="282">
        <v>1</v>
      </c>
      <c r="I55" s="282">
        <v>53</v>
      </c>
      <c r="J55" s="282">
        <v>276</v>
      </c>
      <c r="K55" s="282"/>
      <c r="L55" s="282">
        <v>17</v>
      </c>
      <c r="M55" s="287" t="s">
        <v>259</v>
      </c>
      <c r="N55" s="390"/>
      <c r="O55" s="371"/>
      <c r="Q55" s="34"/>
    </row>
    <row r="56" spans="1:17" ht="13.5" customHeight="1">
      <c r="A56" s="426" t="s">
        <v>409</v>
      </c>
      <c r="B56" s="192">
        <f>IF(ISNA(VLOOKUP(A56,NGHANH_DH_LIST,2,FALSE)),"",VLOOKUP(A56,NGHANH_DH_LIST,2,FALSE))</f>
        <v>522202</v>
      </c>
      <c r="C56" s="282">
        <f>55+60</f>
        <v>115</v>
      </c>
      <c r="D56" s="282">
        <f>54+54</f>
        <v>108</v>
      </c>
      <c r="E56" s="282">
        <v>100</v>
      </c>
      <c r="F56" s="282"/>
      <c r="G56" s="282"/>
      <c r="H56" s="282">
        <v>1</v>
      </c>
      <c r="I56" s="282">
        <f>10+6</f>
        <v>16</v>
      </c>
      <c r="J56" s="282">
        <f>42+44</f>
        <v>86</v>
      </c>
      <c r="K56" s="282"/>
      <c r="L56" s="282">
        <v>5</v>
      </c>
      <c r="M56" s="287" t="s">
        <v>140</v>
      </c>
      <c r="N56" s="390"/>
      <c r="O56" s="371"/>
      <c r="Q56" s="34"/>
    </row>
    <row r="57" spans="1:17" ht="13.5" customHeight="1">
      <c r="A57" s="426" t="s">
        <v>419</v>
      </c>
      <c r="B57" s="192">
        <f>IF(ISNA(VLOOKUP(A57,NGHANH_DH_LIST,2,FALSE)),"",VLOOKUP(A57,NGHANH_DH_LIST,2,FALSE))</f>
        <v>523403</v>
      </c>
      <c r="C57" s="282">
        <v>72</v>
      </c>
      <c r="D57" s="282">
        <v>68</v>
      </c>
      <c r="E57" s="282">
        <v>51</v>
      </c>
      <c r="F57" s="282"/>
      <c r="G57" s="282"/>
      <c r="H57" s="282"/>
      <c r="I57" s="282">
        <v>12</v>
      </c>
      <c r="J57" s="282">
        <v>49</v>
      </c>
      <c r="K57" s="282"/>
      <c r="L57" s="282">
        <v>7</v>
      </c>
      <c r="M57" s="287" t="s">
        <v>141</v>
      </c>
      <c r="N57" s="390"/>
      <c r="O57" s="371"/>
      <c r="Q57" s="34"/>
    </row>
    <row r="58" spans="1:17" ht="13.5" customHeight="1">
      <c r="A58" s="426" t="s">
        <v>417</v>
      </c>
      <c r="B58" s="192"/>
      <c r="C58" s="282">
        <v>74</v>
      </c>
      <c r="D58" s="282">
        <v>56</v>
      </c>
      <c r="E58" s="282">
        <v>28</v>
      </c>
      <c r="F58" s="282"/>
      <c r="G58" s="282"/>
      <c r="H58" s="282">
        <v>1</v>
      </c>
      <c r="I58" s="282">
        <v>6</v>
      </c>
      <c r="J58" s="282">
        <v>35</v>
      </c>
      <c r="K58" s="282"/>
      <c r="L58" s="282">
        <v>14</v>
      </c>
      <c r="M58" s="287"/>
      <c r="N58" s="390"/>
      <c r="O58" s="371"/>
      <c r="Q58" s="34"/>
    </row>
    <row r="59" spans="1:17" ht="13.5" customHeight="1">
      <c r="A59" s="426" t="s">
        <v>447</v>
      </c>
      <c r="B59" s="192"/>
      <c r="C59" s="282">
        <v>41</v>
      </c>
      <c r="D59" s="282">
        <v>28</v>
      </c>
      <c r="E59" s="282">
        <v>17</v>
      </c>
      <c r="F59" s="282"/>
      <c r="G59" s="282"/>
      <c r="H59" s="282"/>
      <c r="I59" s="282">
        <v>5</v>
      </c>
      <c r="J59" s="282">
        <v>21</v>
      </c>
      <c r="K59" s="282"/>
      <c r="L59" s="282">
        <v>2</v>
      </c>
      <c r="M59" s="287"/>
      <c r="N59" s="390"/>
      <c r="O59" s="371"/>
      <c r="Q59" s="34"/>
    </row>
    <row r="60" spans="1:17" ht="13.5" customHeight="1">
      <c r="A60" s="426" t="s">
        <v>450</v>
      </c>
      <c r="B60" s="192"/>
      <c r="C60" s="282">
        <v>23</v>
      </c>
      <c r="D60" s="282">
        <v>17</v>
      </c>
      <c r="E60" s="282">
        <v>9</v>
      </c>
      <c r="F60" s="282"/>
      <c r="G60" s="282"/>
      <c r="H60" s="282"/>
      <c r="I60" s="282">
        <v>4</v>
      </c>
      <c r="J60" s="282">
        <v>10</v>
      </c>
      <c r="K60" s="282"/>
      <c r="L60" s="282">
        <v>3</v>
      </c>
      <c r="M60" s="287"/>
      <c r="N60" s="390"/>
      <c r="O60" s="371"/>
      <c r="Q60" s="34"/>
    </row>
    <row r="61" spans="1:17" ht="13.5" customHeight="1">
      <c r="A61" s="426" t="s">
        <v>431</v>
      </c>
      <c r="B61" s="192"/>
      <c r="C61" s="282">
        <v>57</v>
      </c>
      <c r="D61" s="282">
        <v>38</v>
      </c>
      <c r="E61" s="282">
        <v>21</v>
      </c>
      <c r="F61" s="282"/>
      <c r="G61" s="282"/>
      <c r="H61" s="282"/>
      <c r="I61" s="282">
        <v>10</v>
      </c>
      <c r="J61" s="282">
        <v>23</v>
      </c>
      <c r="K61" s="282"/>
      <c r="L61" s="282">
        <v>5</v>
      </c>
      <c r="M61" s="287"/>
      <c r="N61" s="390"/>
      <c r="O61" s="371"/>
      <c r="Q61" s="34"/>
    </row>
    <row r="62" spans="1:17" ht="13.5" customHeight="1">
      <c r="A62" s="426" t="s">
        <v>418</v>
      </c>
      <c r="B62" s="192"/>
      <c r="C62" s="282">
        <v>86</v>
      </c>
      <c r="D62" s="282">
        <v>76</v>
      </c>
      <c r="E62" s="282">
        <v>44</v>
      </c>
      <c r="F62" s="282"/>
      <c r="G62" s="282"/>
      <c r="H62" s="282"/>
      <c r="I62" s="282">
        <v>6</v>
      </c>
      <c r="J62" s="282">
        <v>63</v>
      </c>
      <c r="K62" s="282"/>
      <c r="L62" s="282">
        <v>7</v>
      </c>
      <c r="M62" s="287"/>
      <c r="N62" s="390"/>
      <c r="O62" s="371"/>
      <c r="Q62" s="34"/>
    </row>
    <row r="63" spans="1:17" ht="13.5" customHeight="1">
      <c r="A63" s="426" t="s">
        <v>408</v>
      </c>
      <c r="B63" s="192"/>
      <c r="C63" s="282">
        <v>68</v>
      </c>
      <c r="D63" s="282">
        <v>65</v>
      </c>
      <c r="E63" s="282">
        <v>50</v>
      </c>
      <c r="F63" s="282"/>
      <c r="G63" s="282"/>
      <c r="H63" s="282"/>
      <c r="I63" s="282">
        <v>10</v>
      </c>
      <c r="J63" s="282">
        <v>53</v>
      </c>
      <c r="K63" s="282"/>
      <c r="L63" s="282">
        <v>2</v>
      </c>
      <c r="M63" s="287"/>
      <c r="N63" s="390"/>
      <c r="O63" s="371"/>
      <c r="Q63" s="34"/>
    </row>
    <row r="64" spans="1:17" ht="13.5" customHeight="1">
      <c r="A64" s="426"/>
      <c r="B64" s="19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7"/>
      <c r="N64" s="390"/>
      <c r="O64" s="371"/>
      <c r="Q64" s="34"/>
    </row>
    <row r="65" spans="1:17" ht="13.5" customHeight="1">
      <c r="A65" s="426"/>
      <c r="B65" s="19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7"/>
      <c r="N65" s="390"/>
      <c r="O65" s="371"/>
      <c r="Q65" s="34"/>
    </row>
    <row r="66" spans="1:17" ht="13.5" customHeight="1">
      <c r="A66" s="426"/>
      <c r="B66" s="19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7"/>
      <c r="N66" s="390"/>
      <c r="O66" s="371"/>
      <c r="Q66" s="34"/>
    </row>
    <row r="67" spans="1:17" ht="13.5" customHeight="1">
      <c r="A67" s="426"/>
      <c r="B67" s="19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7"/>
      <c r="N67" s="390"/>
      <c r="O67" s="371"/>
      <c r="Q67" s="34"/>
    </row>
    <row r="68" spans="1:17" ht="13.5" customHeight="1">
      <c r="A68" s="426"/>
      <c r="B68" s="19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7"/>
      <c r="N68" s="390"/>
      <c r="O68" s="371"/>
      <c r="Q68" s="34"/>
    </row>
    <row r="69" spans="1:17" ht="13.5" customHeight="1">
      <c r="A69" s="426"/>
      <c r="B69" s="19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7"/>
      <c r="N69" s="390"/>
      <c r="O69" s="371"/>
      <c r="Q69" s="34"/>
    </row>
    <row r="70" spans="1:17" ht="13.5" customHeight="1">
      <c r="A70" s="426"/>
      <c r="B70" s="192"/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7"/>
      <c r="N70" s="390"/>
      <c r="O70" s="371"/>
      <c r="Q70" s="34"/>
    </row>
    <row r="71" spans="1:17" ht="13.5" customHeight="1">
      <c r="A71" s="426"/>
      <c r="B71" s="192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7"/>
      <c r="N71" s="390"/>
      <c r="O71" s="371"/>
      <c r="Q71" s="34"/>
    </row>
    <row r="72" spans="1:17" ht="13.5" customHeight="1">
      <c r="A72" s="426"/>
      <c r="B72" s="192"/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7"/>
      <c r="N72" s="390"/>
      <c r="O72" s="371"/>
      <c r="Q72" s="34"/>
    </row>
    <row r="73" spans="1:17" ht="13.5" customHeight="1">
      <c r="A73" s="426"/>
      <c r="B73" s="192"/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7"/>
      <c r="N73" s="390"/>
      <c r="O73" s="371"/>
      <c r="Q73" s="34"/>
    </row>
    <row r="74" spans="1:17" ht="13.5" customHeight="1">
      <c r="A74" s="426"/>
      <c r="B74" s="19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7"/>
      <c r="N74" s="390"/>
      <c r="O74" s="371"/>
      <c r="Q74" s="34"/>
    </row>
    <row r="75" spans="1:17" ht="13.5" customHeight="1">
      <c r="A75" s="426"/>
      <c r="B75" s="192"/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7"/>
      <c r="N75" s="390"/>
      <c r="O75" s="371"/>
      <c r="Q75" s="34"/>
    </row>
    <row r="76" spans="1:17" ht="13.5" customHeight="1">
      <c r="A76" s="426"/>
      <c r="B76" s="19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7"/>
      <c r="N76" s="390"/>
      <c r="O76" s="371"/>
      <c r="Q76" s="34"/>
    </row>
    <row r="77" spans="1:17" ht="13.5" customHeight="1">
      <c r="A77" s="426"/>
      <c r="B77" s="192"/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7"/>
      <c r="N77" s="390"/>
      <c r="O77" s="371"/>
      <c r="Q77" s="34"/>
    </row>
    <row r="78" spans="1:17" ht="13.5" customHeight="1">
      <c r="A78" s="426"/>
      <c r="B78" s="192"/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7"/>
      <c r="N78" s="390"/>
      <c r="O78" s="371"/>
      <c r="Q78" s="34"/>
    </row>
    <row r="79" spans="1:17" ht="13.5" customHeight="1">
      <c r="A79" s="426"/>
      <c r="B79" s="19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7"/>
      <c r="N79" s="390"/>
      <c r="O79" s="371"/>
      <c r="Q79" s="34"/>
    </row>
    <row r="80" spans="1:17" ht="13.5" customHeight="1">
      <c r="A80" s="426"/>
      <c r="B80" s="192"/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7"/>
      <c r="N80" s="390"/>
      <c r="O80" s="371"/>
      <c r="Q80" s="34"/>
    </row>
    <row r="81" spans="1:17" ht="13.5" customHeight="1">
      <c r="A81" s="426"/>
      <c r="B81" s="19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7"/>
      <c r="N81" s="390"/>
      <c r="O81" s="371"/>
      <c r="Q81" s="34"/>
    </row>
    <row r="82" spans="1:17" ht="13.5" customHeight="1">
      <c r="A82" s="426"/>
      <c r="B82" s="192"/>
      <c r="C82" s="282"/>
      <c r="D82" s="282"/>
      <c r="E82" s="282"/>
      <c r="F82" s="282"/>
      <c r="G82" s="282"/>
      <c r="H82" s="282"/>
      <c r="I82" s="282"/>
      <c r="J82" s="282"/>
      <c r="K82" s="282"/>
      <c r="L82" s="282"/>
      <c r="M82" s="287"/>
      <c r="N82" s="390"/>
      <c r="O82" s="371"/>
      <c r="Q82" s="34"/>
    </row>
    <row r="83" spans="1:17" ht="13.5" customHeight="1">
      <c r="A83" s="426"/>
      <c r="B83" s="192">
        <f aca="true" t="shared" si="4" ref="B83:B88">IF(ISNA(VLOOKUP(A83,NGHANH_DH_LIST,2,FALSE)),"",VLOOKUP(A83,NGHANH_DH_LIST,2,FALSE))</f>
      </c>
      <c r="C83" s="282"/>
      <c r="D83" s="282"/>
      <c r="E83" s="282"/>
      <c r="F83" s="282"/>
      <c r="G83" s="282"/>
      <c r="H83" s="282"/>
      <c r="I83" s="282"/>
      <c r="J83" s="282"/>
      <c r="K83" s="282"/>
      <c r="L83" s="282"/>
      <c r="M83" s="290"/>
      <c r="N83" s="288"/>
      <c r="O83" s="371"/>
      <c r="Q83" s="34"/>
    </row>
    <row r="84" spans="1:17" ht="13.5" customHeight="1">
      <c r="A84" s="426"/>
      <c r="B84" s="192">
        <f t="shared" si="4"/>
      </c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90"/>
      <c r="N84" s="288"/>
      <c r="O84" s="371"/>
      <c r="Q84" s="34"/>
    </row>
    <row r="85" spans="1:17" ht="13.5" customHeight="1">
      <c r="A85" s="426"/>
      <c r="B85" s="192">
        <f t="shared" si="4"/>
      </c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90"/>
      <c r="N85" s="288"/>
      <c r="O85" s="371"/>
      <c r="Q85" s="34"/>
    </row>
    <row r="86" spans="1:17" ht="13.5" customHeight="1">
      <c r="A86" s="426"/>
      <c r="B86" s="192">
        <f t="shared" si="4"/>
      </c>
      <c r="C86" s="282"/>
      <c r="D86" s="282"/>
      <c r="E86" s="282"/>
      <c r="F86" s="282"/>
      <c r="G86" s="282"/>
      <c r="H86" s="282"/>
      <c r="I86" s="282"/>
      <c r="J86" s="282"/>
      <c r="K86" s="282"/>
      <c r="L86" s="282"/>
      <c r="M86" s="290"/>
      <c r="N86" s="288"/>
      <c r="O86" s="371"/>
      <c r="Q86" s="34"/>
    </row>
    <row r="87" spans="1:17" ht="13.5" customHeight="1">
      <c r="A87" s="426"/>
      <c r="B87" s="192">
        <f t="shared" si="4"/>
      </c>
      <c r="C87" s="282"/>
      <c r="D87" s="282"/>
      <c r="E87" s="282"/>
      <c r="F87" s="282"/>
      <c r="G87" s="282"/>
      <c r="H87" s="282"/>
      <c r="I87" s="282"/>
      <c r="J87" s="282"/>
      <c r="K87" s="282"/>
      <c r="L87" s="282"/>
      <c r="M87" s="290"/>
      <c r="N87" s="288"/>
      <c r="O87" s="371"/>
      <c r="Q87" s="34"/>
    </row>
    <row r="88" spans="1:17" ht="13.5" customHeight="1">
      <c r="A88" s="426"/>
      <c r="B88" s="192">
        <f t="shared" si="4"/>
      </c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90"/>
      <c r="N88" s="288"/>
      <c r="O88" s="371"/>
      <c r="Q88" s="34"/>
    </row>
    <row r="89" spans="1:18" s="144" customFormat="1" ht="13.5" customHeight="1">
      <c r="A89" s="391" t="s">
        <v>247</v>
      </c>
      <c r="B89" s="391"/>
      <c r="C89" s="383"/>
      <c r="D89" s="383"/>
      <c r="E89" s="383"/>
      <c r="F89" s="383"/>
      <c r="G89" s="383"/>
      <c r="H89" s="383"/>
      <c r="I89" s="383"/>
      <c r="J89" s="383"/>
      <c r="K89" s="383"/>
      <c r="L89" s="383"/>
      <c r="M89" s="384"/>
      <c r="N89" s="381"/>
      <c r="O89" s="382"/>
      <c r="Q89" s="151"/>
      <c r="R89" s="145"/>
    </row>
    <row r="90" spans="1:18" s="144" customFormat="1" ht="13.5" customHeight="1">
      <c r="A90" s="426"/>
      <c r="B90" s="192">
        <f aca="true" t="shared" si="5" ref="B90:B98">IF(ISNA(VLOOKUP(A90,NGHANH_DH_LIST,2,FALSE)),"",VLOOKUP(A90,NGHANH_DH_LIST,2,FALSE))</f>
      </c>
      <c r="C90" s="383"/>
      <c r="D90" s="383"/>
      <c r="E90" s="383"/>
      <c r="F90" s="383"/>
      <c r="G90" s="383"/>
      <c r="H90" s="383"/>
      <c r="I90" s="383"/>
      <c r="J90" s="383"/>
      <c r="K90" s="383"/>
      <c r="L90" s="383"/>
      <c r="M90" s="384"/>
      <c r="N90" s="381"/>
      <c r="O90" s="382"/>
      <c r="Q90" s="151"/>
      <c r="R90" s="145"/>
    </row>
    <row r="91" spans="1:18" s="144" customFormat="1" ht="13.5" customHeight="1">
      <c r="A91" s="426"/>
      <c r="B91" s="192">
        <f t="shared" si="5"/>
      </c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84"/>
      <c r="N91" s="381"/>
      <c r="O91" s="382"/>
      <c r="Q91" s="151"/>
      <c r="R91" s="145"/>
    </row>
    <row r="92" spans="1:18" s="144" customFormat="1" ht="13.5" customHeight="1">
      <c r="A92" s="426"/>
      <c r="B92" s="192">
        <f t="shared" si="5"/>
      </c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4"/>
      <c r="N92" s="381"/>
      <c r="O92" s="382"/>
      <c r="Q92" s="151"/>
      <c r="R92" s="145"/>
    </row>
    <row r="93" spans="1:18" s="144" customFormat="1" ht="13.5" customHeight="1">
      <c r="A93" s="426"/>
      <c r="B93" s="192">
        <f t="shared" si="5"/>
      </c>
      <c r="C93" s="383"/>
      <c r="D93" s="383"/>
      <c r="E93" s="383"/>
      <c r="F93" s="383"/>
      <c r="G93" s="383"/>
      <c r="H93" s="383"/>
      <c r="I93" s="383"/>
      <c r="J93" s="383"/>
      <c r="K93" s="383"/>
      <c r="L93" s="383"/>
      <c r="M93" s="384"/>
      <c r="N93" s="381"/>
      <c r="O93" s="382"/>
      <c r="Q93" s="151"/>
      <c r="R93" s="145"/>
    </row>
    <row r="94" spans="1:18" s="144" customFormat="1" ht="13.5" customHeight="1">
      <c r="A94" s="426"/>
      <c r="B94" s="192">
        <f t="shared" si="5"/>
      </c>
      <c r="C94" s="383"/>
      <c r="D94" s="383"/>
      <c r="E94" s="383"/>
      <c r="F94" s="383"/>
      <c r="G94" s="383"/>
      <c r="H94" s="383"/>
      <c r="I94" s="383"/>
      <c r="J94" s="383"/>
      <c r="K94" s="383"/>
      <c r="L94" s="383"/>
      <c r="M94" s="384"/>
      <c r="N94" s="381"/>
      <c r="O94" s="382"/>
      <c r="Q94" s="151"/>
      <c r="R94" s="145"/>
    </row>
    <row r="95" spans="1:18" s="144" customFormat="1" ht="13.5" customHeight="1">
      <c r="A95" s="426"/>
      <c r="B95" s="192">
        <f t="shared" si="5"/>
      </c>
      <c r="C95" s="383"/>
      <c r="D95" s="383"/>
      <c r="E95" s="383"/>
      <c r="F95" s="383"/>
      <c r="G95" s="383"/>
      <c r="H95" s="383"/>
      <c r="I95" s="383"/>
      <c r="J95" s="383"/>
      <c r="K95" s="383"/>
      <c r="L95" s="383"/>
      <c r="M95" s="384"/>
      <c r="N95" s="381"/>
      <c r="O95" s="382"/>
      <c r="Q95" s="151"/>
      <c r="R95" s="145"/>
    </row>
    <row r="96" spans="1:18" s="144" customFormat="1" ht="13.5" customHeight="1">
      <c r="A96" s="426"/>
      <c r="B96" s="192">
        <f t="shared" si="5"/>
      </c>
      <c r="C96" s="383"/>
      <c r="D96" s="383"/>
      <c r="E96" s="383"/>
      <c r="F96" s="383"/>
      <c r="G96" s="383"/>
      <c r="H96" s="383"/>
      <c r="I96" s="383"/>
      <c r="J96" s="383"/>
      <c r="K96" s="383"/>
      <c r="L96" s="383"/>
      <c r="M96" s="384"/>
      <c r="N96" s="381"/>
      <c r="O96" s="382"/>
      <c r="Q96" s="151"/>
      <c r="R96" s="145"/>
    </row>
    <row r="97" spans="1:18" s="144" customFormat="1" ht="13.5" customHeight="1">
      <c r="A97" s="426"/>
      <c r="B97" s="192">
        <f t="shared" si="5"/>
      </c>
      <c r="C97" s="383"/>
      <c r="D97" s="383"/>
      <c r="E97" s="383"/>
      <c r="F97" s="383"/>
      <c r="G97" s="383"/>
      <c r="H97" s="383"/>
      <c r="I97" s="383"/>
      <c r="J97" s="383"/>
      <c r="K97" s="383"/>
      <c r="L97" s="383"/>
      <c r="M97" s="384"/>
      <c r="N97" s="381"/>
      <c r="O97" s="382"/>
      <c r="Q97" s="151"/>
      <c r="R97" s="145"/>
    </row>
    <row r="98" spans="1:18" s="144" customFormat="1" ht="13.5" customHeight="1">
      <c r="A98" s="281"/>
      <c r="B98" s="193">
        <f t="shared" si="5"/>
      </c>
      <c r="C98" s="385"/>
      <c r="D98" s="385"/>
      <c r="E98" s="385"/>
      <c r="F98" s="385"/>
      <c r="G98" s="385"/>
      <c r="H98" s="385"/>
      <c r="I98" s="385"/>
      <c r="J98" s="385"/>
      <c r="K98" s="385"/>
      <c r="L98" s="385"/>
      <c r="M98" s="386"/>
      <c r="N98" s="387"/>
      <c r="O98" s="388"/>
      <c r="Q98" s="151"/>
      <c r="R98" s="145"/>
    </row>
    <row r="99" spans="1:18" ht="15.75">
      <c r="A99" s="366"/>
      <c r="B99" s="366"/>
      <c r="C99" s="257"/>
      <c r="D99" s="257"/>
      <c r="E99" s="257"/>
      <c r="F99" s="257"/>
      <c r="G99" s="257"/>
      <c r="H99" s="257"/>
      <c r="I99" s="237" t="s">
        <v>952</v>
      </c>
      <c r="J99" s="237"/>
      <c r="K99" s="237"/>
      <c r="L99" s="237"/>
      <c r="M99" s="231"/>
      <c r="N99" s="231"/>
      <c r="O99" s="231"/>
      <c r="Q99" s="16"/>
      <c r="R99" s="16"/>
    </row>
    <row r="100" spans="1:18" ht="15.75">
      <c r="A100" s="232" t="s">
        <v>112</v>
      </c>
      <c r="B100" s="232"/>
      <c r="C100" s="249"/>
      <c r="D100" s="249"/>
      <c r="E100" s="249"/>
      <c r="F100" s="249"/>
      <c r="G100" s="249"/>
      <c r="H100" s="249"/>
      <c r="I100" s="239" t="s">
        <v>115</v>
      </c>
      <c r="J100" s="237"/>
      <c r="K100" s="237"/>
      <c r="L100" s="237"/>
      <c r="M100" s="231"/>
      <c r="N100" s="231"/>
      <c r="O100" s="231"/>
      <c r="Q100" s="16"/>
      <c r="R100" s="16"/>
    </row>
    <row r="101" spans="1:18" ht="15.75">
      <c r="A101" s="232" t="s">
        <v>113</v>
      </c>
      <c r="B101" s="232"/>
      <c r="C101" s="249"/>
      <c r="D101" s="249"/>
      <c r="E101" s="249"/>
      <c r="F101" s="249"/>
      <c r="G101" s="249"/>
      <c r="H101" s="249"/>
      <c r="I101" s="237" t="s">
        <v>116</v>
      </c>
      <c r="J101" s="237"/>
      <c r="K101" s="237"/>
      <c r="L101" s="237"/>
      <c r="M101" s="231"/>
      <c r="N101" s="231"/>
      <c r="O101" s="231"/>
      <c r="Q101" s="16"/>
      <c r="R101" s="16"/>
    </row>
    <row r="102" spans="1:18" ht="15.75">
      <c r="A102" s="232"/>
      <c r="B102" s="232"/>
      <c r="C102" s="249"/>
      <c r="D102" s="249"/>
      <c r="E102" s="249"/>
      <c r="F102" s="249"/>
      <c r="G102" s="249"/>
      <c r="H102" s="249"/>
      <c r="I102" s="237"/>
      <c r="J102" s="237"/>
      <c r="K102" s="237"/>
      <c r="L102" s="237"/>
      <c r="M102" s="231"/>
      <c r="N102" s="231"/>
      <c r="O102" s="231"/>
      <c r="Q102" s="16"/>
      <c r="R102" s="16"/>
    </row>
    <row r="103" spans="1:18" ht="15.75">
      <c r="A103" s="232"/>
      <c r="B103" s="232"/>
      <c r="C103" s="249"/>
      <c r="D103" s="249"/>
      <c r="E103" s="249"/>
      <c r="F103" s="249"/>
      <c r="G103" s="249"/>
      <c r="H103" s="249"/>
      <c r="I103" s="367"/>
      <c r="J103" s="367"/>
      <c r="K103" s="367"/>
      <c r="L103" s="367"/>
      <c r="M103" s="231"/>
      <c r="N103" s="231"/>
      <c r="O103" s="231"/>
      <c r="Q103" s="16"/>
      <c r="R103" s="16"/>
    </row>
    <row r="104" spans="1:18" ht="15.75">
      <c r="A104" s="232"/>
      <c r="B104" s="232"/>
      <c r="C104" s="249"/>
      <c r="D104" s="249"/>
      <c r="E104" s="249"/>
      <c r="F104" s="249"/>
      <c r="G104" s="249"/>
      <c r="H104" s="249"/>
      <c r="I104" s="367"/>
      <c r="J104" s="367"/>
      <c r="K104" s="367"/>
      <c r="L104" s="367"/>
      <c r="M104" s="231"/>
      <c r="N104" s="231"/>
      <c r="O104" s="231"/>
      <c r="Q104" s="16"/>
      <c r="R104" s="16"/>
    </row>
    <row r="105" spans="1:18" ht="15.75">
      <c r="A105" s="251" t="s">
        <v>960</v>
      </c>
      <c r="B105" s="251"/>
      <c r="C105" s="249"/>
      <c r="D105" s="249"/>
      <c r="E105" s="249"/>
      <c r="F105" s="249"/>
      <c r="G105" s="249"/>
      <c r="H105" s="249"/>
      <c r="I105" s="237"/>
      <c r="J105" s="237"/>
      <c r="K105" s="237"/>
      <c r="L105" s="237"/>
      <c r="M105" s="231"/>
      <c r="N105" s="231"/>
      <c r="O105" s="231"/>
      <c r="Q105" s="16"/>
      <c r="R105" s="16"/>
    </row>
    <row r="106" spans="1:18" ht="15.75">
      <c r="A106" s="251"/>
      <c r="B106" s="251"/>
      <c r="C106" s="249"/>
      <c r="D106" s="249"/>
      <c r="E106" s="249"/>
      <c r="F106" s="249"/>
      <c r="G106" s="249"/>
      <c r="H106" s="249"/>
      <c r="I106" s="237"/>
      <c r="J106" s="237"/>
      <c r="K106" s="237"/>
      <c r="L106" s="237"/>
      <c r="M106" s="231"/>
      <c r="N106" s="231"/>
      <c r="O106" s="231"/>
      <c r="Q106" s="16"/>
      <c r="R106" s="16"/>
    </row>
    <row r="107" spans="1:18" ht="15.75">
      <c r="A107" s="251"/>
      <c r="B107" s="251"/>
      <c r="C107" s="249"/>
      <c r="D107" s="249"/>
      <c r="E107" s="249"/>
      <c r="F107" s="249"/>
      <c r="G107" s="249"/>
      <c r="H107" s="249"/>
      <c r="I107" s="237"/>
      <c r="J107" s="237"/>
      <c r="K107" s="237"/>
      <c r="L107" s="237"/>
      <c r="M107" s="231"/>
      <c r="N107" s="231"/>
      <c r="O107" s="231"/>
      <c r="Q107" s="16"/>
      <c r="R107" s="16"/>
    </row>
    <row r="108" spans="1:18" ht="15.75">
      <c r="A108" s="251"/>
      <c r="B108" s="251"/>
      <c r="C108" s="249"/>
      <c r="D108" s="249"/>
      <c r="E108" s="249"/>
      <c r="F108" s="249"/>
      <c r="G108" s="249"/>
      <c r="H108" s="249"/>
      <c r="I108" s="237"/>
      <c r="J108" s="237"/>
      <c r="K108" s="237"/>
      <c r="L108" s="237"/>
      <c r="M108" s="231"/>
      <c r="N108" s="231"/>
      <c r="O108" s="231"/>
      <c r="Q108" s="16"/>
      <c r="R108" s="16"/>
    </row>
    <row r="109" spans="1:18" ht="15.75">
      <c r="A109" s="251"/>
      <c r="B109" s="251"/>
      <c r="C109" s="249"/>
      <c r="D109" s="249"/>
      <c r="E109" s="249"/>
      <c r="F109" s="249"/>
      <c r="G109" s="249"/>
      <c r="H109" s="249"/>
      <c r="I109" s="237"/>
      <c r="J109" s="237"/>
      <c r="K109" s="237"/>
      <c r="L109" s="237"/>
      <c r="M109" s="231"/>
      <c r="N109" s="231"/>
      <c r="O109" s="231"/>
      <c r="Q109" s="16"/>
      <c r="R109" s="16"/>
    </row>
    <row r="110" spans="1:18" ht="15.75">
      <c r="A110" s="251"/>
      <c r="B110" s="251"/>
      <c r="C110" s="249"/>
      <c r="D110" s="249"/>
      <c r="E110" s="249"/>
      <c r="F110" s="249"/>
      <c r="G110" s="249"/>
      <c r="H110" s="249"/>
      <c r="I110" s="237"/>
      <c r="J110" s="237"/>
      <c r="K110" s="237"/>
      <c r="L110" s="237"/>
      <c r="M110" s="231"/>
      <c r="N110" s="231"/>
      <c r="O110" s="231"/>
      <c r="Q110" s="16"/>
      <c r="R110" s="16"/>
    </row>
    <row r="111" spans="1:18" ht="15.75">
      <c r="A111" s="251"/>
      <c r="B111" s="251"/>
      <c r="C111" s="249"/>
      <c r="D111" s="249"/>
      <c r="E111" s="249"/>
      <c r="F111" s="249"/>
      <c r="G111" s="249"/>
      <c r="H111" s="249"/>
      <c r="I111" s="237"/>
      <c r="J111" s="237"/>
      <c r="K111" s="237"/>
      <c r="L111" s="237"/>
      <c r="M111" s="231"/>
      <c r="N111" s="231"/>
      <c r="O111" s="231"/>
      <c r="Q111" s="16"/>
      <c r="R111" s="16"/>
    </row>
    <row r="112" spans="1:18" ht="15.75">
      <c r="A112" s="251"/>
      <c r="B112" s="251"/>
      <c r="C112" s="249"/>
      <c r="D112" s="249"/>
      <c r="E112" s="249"/>
      <c r="F112" s="249"/>
      <c r="G112" s="249"/>
      <c r="H112" s="249"/>
      <c r="I112" s="237"/>
      <c r="J112" s="237"/>
      <c r="K112" s="237"/>
      <c r="L112" s="237"/>
      <c r="M112" s="231"/>
      <c r="N112" s="231"/>
      <c r="O112" s="231"/>
      <c r="Q112" s="16"/>
      <c r="R112" s="16"/>
    </row>
    <row r="113" spans="1:18" ht="15.75">
      <c r="A113" s="251"/>
      <c r="B113" s="251"/>
      <c r="C113" s="249"/>
      <c r="D113" s="249"/>
      <c r="E113" s="249"/>
      <c r="F113" s="249"/>
      <c r="G113" s="249"/>
      <c r="H113" s="249"/>
      <c r="I113" s="237"/>
      <c r="J113" s="237"/>
      <c r="K113" s="237"/>
      <c r="L113" s="237"/>
      <c r="M113" s="231"/>
      <c r="N113" s="231"/>
      <c r="O113" s="231"/>
      <c r="Q113" s="16"/>
      <c r="R113" s="16"/>
    </row>
    <row r="114" spans="1:18" ht="15.75">
      <c r="A114" s="251"/>
      <c r="B114" s="251"/>
      <c r="C114" s="249"/>
      <c r="D114" s="249"/>
      <c r="E114" s="249"/>
      <c r="F114" s="249"/>
      <c r="G114" s="249"/>
      <c r="H114" s="249"/>
      <c r="I114" s="237"/>
      <c r="J114" s="237"/>
      <c r="K114" s="237"/>
      <c r="L114" s="237"/>
      <c r="M114" s="231"/>
      <c r="N114" s="231"/>
      <c r="O114" s="231"/>
      <c r="Q114" s="16"/>
      <c r="R114" s="16"/>
    </row>
    <row r="115" spans="1:18" ht="15.75">
      <c r="A115" s="251"/>
      <c r="B115" s="251"/>
      <c r="C115" s="249"/>
      <c r="D115" s="249"/>
      <c r="E115" s="249"/>
      <c r="F115" s="249"/>
      <c r="G115" s="249"/>
      <c r="H115" s="249"/>
      <c r="I115" s="237"/>
      <c r="J115" s="237"/>
      <c r="K115" s="237"/>
      <c r="L115" s="237"/>
      <c r="M115" s="231"/>
      <c r="N115" s="231"/>
      <c r="O115" s="231"/>
      <c r="Q115" s="16"/>
      <c r="R115" s="16"/>
    </row>
    <row r="116" spans="1:18" ht="15.75">
      <c r="A116" s="251"/>
      <c r="B116" s="251"/>
      <c r="C116" s="249"/>
      <c r="D116" s="249"/>
      <c r="E116" s="249"/>
      <c r="F116" s="249"/>
      <c r="G116" s="249"/>
      <c r="H116" s="249"/>
      <c r="I116" s="237"/>
      <c r="J116" s="237"/>
      <c r="K116" s="237"/>
      <c r="L116" s="237"/>
      <c r="M116" s="231"/>
      <c r="N116" s="231"/>
      <c r="O116" s="231"/>
      <c r="Q116" s="16"/>
      <c r="R116" s="16"/>
    </row>
    <row r="117" spans="1:18" ht="15.75">
      <c r="A117" s="251"/>
      <c r="B117" s="251"/>
      <c r="C117" s="249"/>
      <c r="D117" s="249"/>
      <c r="E117" s="249"/>
      <c r="F117" s="249"/>
      <c r="G117" s="249"/>
      <c r="H117" s="249"/>
      <c r="I117" s="237"/>
      <c r="J117" s="237"/>
      <c r="K117" s="237"/>
      <c r="L117" s="237"/>
      <c r="M117" s="231"/>
      <c r="N117" s="231"/>
      <c r="O117" s="231"/>
      <c r="Q117" s="16"/>
      <c r="R117" s="16"/>
    </row>
    <row r="118" spans="1:18" ht="15.75">
      <c r="A118" s="251"/>
      <c r="B118" s="251"/>
      <c r="C118" s="249"/>
      <c r="D118" s="249"/>
      <c r="E118" s="249"/>
      <c r="F118" s="249"/>
      <c r="G118" s="249"/>
      <c r="H118" s="249"/>
      <c r="I118" s="237"/>
      <c r="J118" s="237"/>
      <c r="K118" s="237"/>
      <c r="L118" s="237"/>
      <c r="M118" s="231"/>
      <c r="N118" s="231"/>
      <c r="O118" s="231"/>
      <c r="Q118" s="16"/>
      <c r="R118" s="16"/>
    </row>
    <row r="119" spans="1:18" ht="15.75">
      <c r="A119" s="251"/>
      <c r="B119" s="251"/>
      <c r="C119" s="249"/>
      <c r="D119" s="249"/>
      <c r="E119" s="249"/>
      <c r="F119" s="249"/>
      <c r="G119" s="249"/>
      <c r="H119" s="249"/>
      <c r="I119" s="237"/>
      <c r="J119" s="237"/>
      <c r="K119" s="237"/>
      <c r="L119" s="237"/>
      <c r="M119" s="231"/>
      <c r="N119" s="231"/>
      <c r="O119" s="231"/>
      <c r="Q119" s="16"/>
      <c r="R119" s="16"/>
    </row>
    <row r="120" spans="1:17" ht="15" customHeight="1">
      <c r="A120" s="394" t="s">
        <v>260</v>
      </c>
      <c r="B120" s="394"/>
      <c r="C120" s="570" t="s">
        <v>62</v>
      </c>
      <c r="D120" s="570"/>
      <c r="E120" s="570"/>
      <c r="F120" s="570"/>
      <c r="G120" s="570"/>
      <c r="H120" s="570"/>
      <c r="I120" s="570"/>
      <c r="J120" s="570"/>
      <c r="K120" s="643" t="s">
        <v>161</v>
      </c>
      <c r="L120" s="644"/>
      <c r="M120" s="644"/>
      <c r="N120" s="644"/>
      <c r="O120" s="644"/>
      <c r="P120" s="20"/>
      <c r="Q120" s="121"/>
    </row>
    <row r="121" spans="1:17" ht="15" customHeight="1">
      <c r="A121" s="395" t="s">
        <v>75</v>
      </c>
      <c r="B121" s="395"/>
      <c r="C121" s="582" t="s">
        <v>958</v>
      </c>
      <c r="D121" s="582"/>
      <c r="E121" s="582"/>
      <c r="F121" s="582"/>
      <c r="G121" s="582"/>
      <c r="H121" s="582"/>
      <c r="I121" s="582"/>
      <c r="J121" s="582"/>
      <c r="K121" s="643" t="str">
        <f>'[3]Bia'!$C$10</f>
        <v>Tr.ĐH Hùng Vương</v>
      </c>
      <c r="L121" s="643"/>
      <c r="M121" s="643"/>
      <c r="N121" s="643"/>
      <c r="O121" s="643"/>
      <c r="P121" s="20"/>
      <c r="Q121" s="121"/>
    </row>
    <row r="122" spans="1:16" ht="15" customHeight="1">
      <c r="A122" s="395" t="s">
        <v>76</v>
      </c>
      <c r="B122" s="395"/>
      <c r="C122" s="231"/>
      <c r="D122" s="570" t="s">
        <v>53</v>
      </c>
      <c r="E122" s="570"/>
      <c r="F122" s="570"/>
      <c r="G122" s="570"/>
      <c r="H122" s="570"/>
      <c r="I122" s="570"/>
      <c r="J122" s="348"/>
      <c r="K122" s="234"/>
      <c r="L122" s="234"/>
      <c r="M122" s="234"/>
      <c r="N122" s="234"/>
      <c r="O122" s="234"/>
      <c r="P122" s="20"/>
    </row>
    <row r="123" spans="1:16" ht="15" customHeight="1">
      <c r="A123" s="395" t="s">
        <v>77</v>
      </c>
      <c r="B123" s="395"/>
      <c r="C123" s="231"/>
      <c r="D123" s="231"/>
      <c r="E123" s="231"/>
      <c r="F123" s="231"/>
      <c r="G123" s="231"/>
      <c r="H123" s="231"/>
      <c r="I123" s="231"/>
      <c r="J123" s="231"/>
      <c r="K123" s="234"/>
      <c r="L123" s="234"/>
      <c r="M123" s="234"/>
      <c r="N123" s="234"/>
      <c r="O123" s="234"/>
      <c r="P123" s="20"/>
    </row>
    <row r="124" spans="1:16" ht="15" customHeight="1">
      <c r="A124" s="396" t="s">
        <v>79</v>
      </c>
      <c r="B124" s="396"/>
      <c r="C124" s="308"/>
      <c r="D124" s="347"/>
      <c r="E124" s="347"/>
      <c r="F124" s="347"/>
      <c r="G124" s="347"/>
      <c r="H124" s="347"/>
      <c r="I124" s="347"/>
      <c r="J124" s="347"/>
      <c r="K124" s="645"/>
      <c r="L124" s="645"/>
      <c r="M124" s="645"/>
      <c r="N124" s="645"/>
      <c r="O124" s="645"/>
      <c r="P124" s="20"/>
    </row>
    <row r="125" spans="1:16" ht="15" customHeight="1">
      <c r="A125" s="397"/>
      <c r="B125" s="397"/>
      <c r="C125" s="670" t="s">
        <v>64</v>
      </c>
      <c r="D125" s="670"/>
      <c r="E125" s="670"/>
      <c r="F125" s="670"/>
      <c r="G125" s="670"/>
      <c r="H125" s="670"/>
      <c r="I125" s="670"/>
      <c r="J125" s="237"/>
      <c r="K125" s="398"/>
      <c r="L125" s="236"/>
      <c r="M125" s="236"/>
      <c r="N125" s="393"/>
      <c r="O125" s="236"/>
      <c r="P125" s="20"/>
    </row>
    <row r="126" spans="1:16" ht="17.25" customHeight="1">
      <c r="A126" s="91"/>
      <c r="B126" s="91"/>
      <c r="C126" s="81" t="s">
        <v>226</v>
      </c>
      <c r="D126" s="574" t="s">
        <v>257</v>
      </c>
      <c r="E126" s="646"/>
      <c r="F126" s="646"/>
      <c r="G126" s="646"/>
      <c r="H126" s="646"/>
      <c r="I126" s="646"/>
      <c r="J126" s="646"/>
      <c r="K126" s="646"/>
      <c r="L126" s="647"/>
      <c r="M126" s="77"/>
      <c r="N126" s="129"/>
      <c r="O126" s="130"/>
      <c r="P126" s="35"/>
    </row>
    <row r="127" spans="1:17" ht="17.25" customHeight="1">
      <c r="A127" s="97"/>
      <c r="B127" s="97"/>
      <c r="C127" s="9" t="s">
        <v>127</v>
      </c>
      <c r="D127" s="112"/>
      <c r="E127" s="574" t="s">
        <v>82</v>
      </c>
      <c r="F127" s="646"/>
      <c r="G127" s="647"/>
      <c r="H127" s="131" t="s">
        <v>232</v>
      </c>
      <c r="I127" s="131"/>
      <c r="J127" s="131"/>
      <c r="K127" s="131"/>
      <c r="L127" s="132"/>
      <c r="M127" s="656" t="s">
        <v>26</v>
      </c>
      <c r="N127" s="657"/>
      <c r="O127" s="658"/>
      <c r="P127" s="122"/>
      <c r="Q127" s="133"/>
    </row>
    <row r="128" spans="1:16" ht="17.25" customHeight="1">
      <c r="A128" s="97"/>
      <c r="B128" s="97"/>
      <c r="C128" s="134" t="s">
        <v>228</v>
      </c>
      <c r="D128" s="92" t="s">
        <v>261</v>
      </c>
      <c r="E128" s="116"/>
      <c r="F128" s="598" t="s">
        <v>43</v>
      </c>
      <c r="G128" s="599"/>
      <c r="H128" s="135" t="s">
        <v>233</v>
      </c>
      <c r="I128" s="135" t="s">
        <v>233</v>
      </c>
      <c r="J128" s="135" t="s">
        <v>233</v>
      </c>
      <c r="K128" s="135" t="s">
        <v>233</v>
      </c>
      <c r="L128" s="135" t="s">
        <v>233</v>
      </c>
      <c r="M128" s="50"/>
      <c r="N128" s="35"/>
      <c r="O128" s="137"/>
      <c r="P128" s="35"/>
    </row>
    <row r="129" spans="1:16" ht="17.25" customHeight="1">
      <c r="A129" s="97"/>
      <c r="B129" s="97"/>
      <c r="C129" s="134"/>
      <c r="D129" s="92" t="s">
        <v>256</v>
      </c>
      <c r="E129" s="9" t="s">
        <v>14</v>
      </c>
      <c r="F129" s="9" t="s">
        <v>33</v>
      </c>
      <c r="G129" s="9" t="s">
        <v>188</v>
      </c>
      <c r="H129" s="9" t="s">
        <v>234</v>
      </c>
      <c r="I129" s="9" t="s">
        <v>235</v>
      </c>
      <c r="J129" s="9" t="s">
        <v>236</v>
      </c>
      <c r="K129" s="9" t="s">
        <v>237</v>
      </c>
      <c r="L129" s="136" t="s">
        <v>239</v>
      </c>
      <c r="M129" s="50" t="s">
        <v>0</v>
      </c>
      <c r="N129" s="35"/>
      <c r="O129" s="137"/>
      <c r="P129" s="35"/>
    </row>
    <row r="130" spans="1:16" ht="17.25" customHeight="1">
      <c r="A130" s="115"/>
      <c r="B130" s="115"/>
      <c r="C130" s="10"/>
      <c r="D130" s="114"/>
      <c r="E130" s="9" t="s">
        <v>0</v>
      </c>
      <c r="F130" s="9" t="s">
        <v>0</v>
      </c>
      <c r="G130" s="9" t="s">
        <v>14</v>
      </c>
      <c r="H130" s="9"/>
      <c r="I130" s="9"/>
      <c r="J130" s="9"/>
      <c r="K130" s="9" t="s">
        <v>238</v>
      </c>
      <c r="L130" s="136" t="s">
        <v>240</v>
      </c>
      <c r="M130" s="79"/>
      <c r="N130" s="102"/>
      <c r="O130" s="138"/>
      <c r="P130" s="35"/>
    </row>
    <row r="131" spans="1:16" ht="12.75">
      <c r="A131" s="56" t="s">
        <v>1</v>
      </c>
      <c r="B131" s="56"/>
      <c r="C131" s="56">
        <v>1</v>
      </c>
      <c r="D131" s="56">
        <v>2</v>
      </c>
      <c r="E131" s="56">
        <v>3</v>
      </c>
      <c r="F131" s="56">
        <v>4</v>
      </c>
      <c r="G131" s="56">
        <v>5</v>
      </c>
      <c r="H131" s="56">
        <v>6</v>
      </c>
      <c r="I131" s="56">
        <v>7</v>
      </c>
      <c r="J131" s="56">
        <v>8</v>
      </c>
      <c r="K131" s="56">
        <v>9</v>
      </c>
      <c r="L131" s="139">
        <v>10</v>
      </c>
      <c r="M131" s="640">
        <v>11</v>
      </c>
      <c r="N131" s="632"/>
      <c r="O131" s="633"/>
      <c r="P131" s="35"/>
    </row>
    <row r="132" spans="1:15" ht="18.75" customHeight="1">
      <c r="A132" s="211" t="s">
        <v>241</v>
      </c>
      <c r="B132" s="211"/>
      <c r="C132" s="425">
        <f>SUM(C133:C135)</f>
        <v>533</v>
      </c>
      <c r="D132" s="425">
        <f aca="true" t="shared" si="6" ref="D132:L132">SUM(D133:D135)</f>
        <v>480</v>
      </c>
      <c r="E132" s="425">
        <f t="shared" si="6"/>
        <v>304</v>
      </c>
      <c r="F132" s="425">
        <f t="shared" si="6"/>
        <v>0</v>
      </c>
      <c r="G132" s="425">
        <f t="shared" si="6"/>
        <v>0</v>
      </c>
      <c r="H132" s="425">
        <f t="shared" si="6"/>
        <v>0</v>
      </c>
      <c r="I132" s="425">
        <f t="shared" si="6"/>
        <v>17</v>
      </c>
      <c r="J132" s="425">
        <f t="shared" si="6"/>
        <v>415</v>
      </c>
      <c r="K132" s="425">
        <f t="shared" si="6"/>
        <v>0</v>
      </c>
      <c r="L132" s="425">
        <f t="shared" si="6"/>
        <v>48</v>
      </c>
      <c r="M132" s="377"/>
      <c r="N132" s="378"/>
      <c r="O132" s="379"/>
    </row>
    <row r="133" spans="1:15" ht="18.75" customHeight="1">
      <c r="A133" s="210" t="s">
        <v>84</v>
      </c>
      <c r="B133" s="210"/>
      <c r="C133" s="284">
        <v>533</v>
      </c>
      <c r="D133" s="284">
        <f>443+37</f>
        <v>480</v>
      </c>
      <c r="E133" s="284">
        <v>304</v>
      </c>
      <c r="F133" s="284"/>
      <c r="G133" s="284"/>
      <c r="H133" s="284"/>
      <c r="I133" s="284">
        <v>17</v>
      </c>
      <c r="J133" s="284">
        <v>415</v>
      </c>
      <c r="K133" s="284"/>
      <c r="L133" s="370">
        <v>48</v>
      </c>
      <c r="M133" s="325" t="s">
        <v>248</v>
      </c>
      <c r="N133" s="288"/>
      <c r="O133" s="371"/>
    </row>
    <row r="134" spans="1:15" ht="18.75" customHeight="1">
      <c r="A134" s="142" t="s">
        <v>96</v>
      </c>
      <c r="B134" s="142"/>
      <c r="C134" s="282"/>
      <c r="D134" s="282"/>
      <c r="E134" s="282"/>
      <c r="F134" s="282"/>
      <c r="G134" s="282"/>
      <c r="H134" s="282"/>
      <c r="I134" s="282"/>
      <c r="J134" s="282"/>
      <c r="K134" s="282"/>
      <c r="L134" s="372"/>
      <c r="M134" s="298" t="s">
        <v>262</v>
      </c>
      <c r="N134" s="288"/>
      <c r="O134" s="371"/>
    </row>
    <row r="135" spans="1:15" ht="18.75" customHeight="1">
      <c r="A135" s="60" t="s">
        <v>242</v>
      </c>
      <c r="B135" s="60"/>
      <c r="C135" s="282"/>
      <c r="D135" s="282"/>
      <c r="E135" s="282"/>
      <c r="F135" s="282"/>
      <c r="G135" s="282"/>
      <c r="H135" s="282"/>
      <c r="I135" s="282"/>
      <c r="J135" s="282"/>
      <c r="K135" s="282"/>
      <c r="L135" s="372"/>
      <c r="M135" s="298" t="s">
        <v>250</v>
      </c>
      <c r="N135" s="288"/>
      <c r="O135" s="371"/>
    </row>
    <row r="136" spans="1:15" ht="18.75" customHeight="1">
      <c r="A136" s="143" t="s">
        <v>243</v>
      </c>
      <c r="B136" s="143"/>
      <c r="C136" s="282"/>
      <c r="D136" s="282"/>
      <c r="E136" s="282"/>
      <c r="F136" s="282"/>
      <c r="G136" s="282"/>
      <c r="H136" s="282"/>
      <c r="I136" s="282"/>
      <c r="J136" s="282"/>
      <c r="K136" s="282"/>
      <c r="L136" s="372"/>
      <c r="M136" s="298" t="s">
        <v>251</v>
      </c>
      <c r="N136" s="288"/>
      <c r="O136" s="371"/>
    </row>
    <row r="137" spans="1:15" ht="18.75" customHeight="1">
      <c r="A137" s="143" t="s">
        <v>244</v>
      </c>
      <c r="B137" s="143"/>
      <c r="C137" s="282"/>
      <c r="D137" s="282"/>
      <c r="E137" s="282"/>
      <c r="F137" s="282"/>
      <c r="G137" s="282"/>
      <c r="H137" s="282"/>
      <c r="I137" s="282"/>
      <c r="J137" s="282"/>
      <c r="K137" s="282"/>
      <c r="L137" s="372"/>
      <c r="M137" s="298" t="s">
        <v>252</v>
      </c>
      <c r="N137" s="288"/>
      <c r="O137" s="371"/>
    </row>
    <row r="138" spans="1:18" s="144" customFormat="1" ht="18.75" customHeight="1">
      <c r="A138" s="211" t="s">
        <v>247</v>
      </c>
      <c r="B138" s="211"/>
      <c r="C138" s="425">
        <f>SUM(C139:C141)</f>
        <v>6</v>
      </c>
      <c r="D138" s="425">
        <f aca="true" t="shared" si="7" ref="D138:L138">SUM(D139:D141)</f>
        <v>3</v>
      </c>
      <c r="E138" s="425">
        <f t="shared" si="7"/>
        <v>1</v>
      </c>
      <c r="F138" s="425">
        <f t="shared" si="7"/>
        <v>0</v>
      </c>
      <c r="G138" s="425">
        <f t="shared" si="7"/>
        <v>0</v>
      </c>
      <c r="H138" s="425">
        <f t="shared" si="7"/>
        <v>0</v>
      </c>
      <c r="I138" s="425">
        <f t="shared" si="7"/>
        <v>0</v>
      </c>
      <c r="J138" s="425">
        <f t="shared" si="7"/>
        <v>1</v>
      </c>
      <c r="K138" s="425">
        <f t="shared" si="7"/>
        <v>0</v>
      </c>
      <c r="L138" s="425">
        <f t="shared" si="7"/>
        <v>2</v>
      </c>
      <c r="M138" s="380" t="s">
        <v>253</v>
      </c>
      <c r="N138" s="381"/>
      <c r="O138" s="382"/>
      <c r="Q138" s="145"/>
      <c r="R138" s="145"/>
    </row>
    <row r="139" spans="1:18" s="144" customFormat="1" ht="18.75" customHeight="1">
      <c r="A139" s="141" t="s">
        <v>84</v>
      </c>
      <c r="B139" s="141"/>
      <c r="C139" s="383">
        <v>6</v>
      </c>
      <c r="D139" s="383">
        <v>3</v>
      </c>
      <c r="E139" s="383">
        <v>1</v>
      </c>
      <c r="F139" s="383"/>
      <c r="G139" s="383"/>
      <c r="H139" s="383"/>
      <c r="I139" s="383"/>
      <c r="J139" s="383">
        <v>1</v>
      </c>
      <c r="K139" s="383"/>
      <c r="L139" s="383">
        <v>2</v>
      </c>
      <c r="M139" s="384"/>
      <c r="N139" s="381"/>
      <c r="O139" s="382"/>
      <c r="Q139" s="145"/>
      <c r="R139" s="145"/>
    </row>
    <row r="140" spans="1:18" s="144" customFormat="1" ht="18.75" customHeight="1">
      <c r="A140" s="142" t="s">
        <v>96</v>
      </c>
      <c r="B140" s="142"/>
      <c r="C140" s="383"/>
      <c r="D140" s="383"/>
      <c r="E140" s="383"/>
      <c r="F140" s="383"/>
      <c r="G140" s="383"/>
      <c r="H140" s="383"/>
      <c r="I140" s="383"/>
      <c r="J140" s="383"/>
      <c r="K140" s="383"/>
      <c r="L140" s="383"/>
      <c r="M140" s="384"/>
      <c r="N140" s="381"/>
      <c r="O140" s="382"/>
      <c r="Q140" s="145"/>
      <c r="R140" s="145"/>
    </row>
    <row r="141" spans="1:18" s="144" customFormat="1" ht="15" customHeight="1">
      <c r="A141" s="60" t="s">
        <v>242</v>
      </c>
      <c r="B141" s="60"/>
      <c r="C141" s="383"/>
      <c r="D141" s="383"/>
      <c r="E141" s="383"/>
      <c r="F141" s="383"/>
      <c r="G141" s="383"/>
      <c r="H141" s="383"/>
      <c r="I141" s="383"/>
      <c r="J141" s="383"/>
      <c r="K141" s="383"/>
      <c r="L141" s="383"/>
      <c r="M141" s="384"/>
      <c r="N141" s="381"/>
      <c r="O141" s="382"/>
      <c r="Q141" s="145"/>
      <c r="R141" s="145"/>
    </row>
    <row r="142" spans="1:18" s="144" customFormat="1" ht="15" customHeight="1">
      <c r="A142" s="143" t="s">
        <v>243</v>
      </c>
      <c r="B142" s="143"/>
      <c r="C142" s="383"/>
      <c r="D142" s="383"/>
      <c r="E142" s="383"/>
      <c r="F142" s="383"/>
      <c r="G142" s="383"/>
      <c r="H142" s="383"/>
      <c r="I142" s="383"/>
      <c r="J142" s="383"/>
      <c r="K142" s="383"/>
      <c r="L142" s="383"/>
      <c r="M142" s="384"/>
      <c r="N142" s="381"/>
      <c r="O142" s="382"/>
      <c r="Q142" s="145"/>
      <c r="R142" s="145"/>
    </row>
    <row r="143" spans="1:18" s="144" customFormat="1" ht="15" customHeight="1">
      <c r="A143" s="143" t="s">
        <v>244</v>
      </c>
      <c r="B143" s="143"/>
      <c r="C143" s="383"/>
      <c r="D143" s="383"/>
      <c r="E143" s="383"/>
      <c r="F143" s="383"/>
      <c r="G143" s="383"/>
      <c r="H143" s="383"/>
      <c r="I143" s="383"/>
      <c r="J143" s="383"/>
      <c r="K143" s="383"/>
      <c r="L143" s="383"/>
      <c r="M143" s="384"/>
      <c r="N143" s="381"/>
      <c r="O143" s="382"/>
      <c r="Q143" s="145"/>
      <c r="R143" s="145"/>
    </row>
    <row r="144" spans="1:18" s="144" customFormat="1" ht="16.5" customHeight="1">
      <c r="A144" s="146"/>
      <c r="B144" s="146"/>
      <c r="C144" s="385"/>
      <c r="D144" s="385"/>
      <c r="E144" s="385"/>
      <c r="F144" s="385"/>
      <c r="G144" s="385"/>
      <c r="H144" s="385"/>
      <c r="I144" s="385"/>
      <c r="J144" s="385"/>
      <c r="K144" s="385"/>
      <c r="L144" s="385"/>
      <c r="M144" s="386"/>
      <c r="N144" s="387"/>
      <c r="O144" s="388"/>
      <c r="Q144" s="145"/>
      <c r="R144" s="145"/>
    </row>
    <row r="145" spans="1:18" ht="15.75">
      <c r="A145" s="366"/>
      <c r="B145" s="366"/>
      <c r="C145" s="257"/>
      <c r="D145" s="257"/>
      <c r="E145" s="257"/>
      <c r="F145" s="257"/>
      <c r="G145" s="257"/>
      <c r="H145" s="257"/>
      <c r="I145" s="237" t="s">
        <v>952</v>
      </c>
      <c r="J145" s="237"/>
      <c r="K145" s="237"/>
      <c r="L145" s="237"/>
      <c r="M145" s="231"/>
      <c r="N145" s="231"/>
      <c r="O145" s="231"/>
      <c r="Q145" s="16"/>
      <c r="R145" s="16"/>
    </row>
    <row r="146" spans="1:18" ht="15.75">
      <c r="A146" s="232" t="s">
        <v>112</v>
      </c>
      <c r="B146" s="232"/>
      <c r="C146" s="249"/>
      <c r="D146" s="249"/>
      <c r="E146" s="249"/>
      <c r="F146" s="249"/>
      <c r="G146" s="249"/>
      <c r="H146" s="249"/>
      <c r="I146" s="239" t="s">
        <v>115</v>
      </c>
      <c r="J146" s="237"/>
      <c r="K146" s="237"/>
      <c r="L146" s="237"/>
      <c r="M146" s="231"/>
      <c r="N146" s="231"/>
      <c r="O146" s="231"/>
      <c r="Q146" s="16"/>
      <c r="R146" s="16"/>
    </row>
    <row r="147" spans="1:18" ht="15.75">
      <c r="A147" s="232" t="s">
        <v>113</v>
      </c>
      <c r="B147" s="232"/>
      <c r="C147" s="249"/>
      <c r="D147" s="249"/>
      <c r="E147" s="249"/>
      <c r="F147" s="249"/>
      <c r="G147" s="249"/>
      <c r="H147" s="249"/>
      <c r="I147" s="237" t="s">
        <v>116</v>
      </c>
      <c r="J147" s="237"/>
      <c r="K147" s="237"/>
      <c r="L147" s="237"/>
      <c r="M147" s="231"/>
      <c r="N147" s="231"/>
      <c r="O147" s="231"/>
      <c r="Q147" s="16"/>
      <c r="R147" s="16"/>
    </row>
    <row r="148" spans="1:18" ht="15.75">
      <c r="A148" s="232"/>
      <c r="B148" s="232"/>
      <c r="C148" s="249"/>
      <c r="D148" s="249"/>
      <c r="E148" s="249"/>
      <c r="F148" s="249"/>
      <c r="G148" s="249"/>
      <c r="H148" s="249"/>
      <c r="I148" s="237"/>
      <c r="J148" s="237"/>
      <c r="K148" s="237"/>
      <c r="L148" s="237"/>
      <c r="M148" s="231"/>
      <c r="N148" s="231"/>
      <c r="O148" s="231"/>
      <c r="Q148" s="16"/>
      <c r="R148" s="16"/>
    </row>
    <row r="149" spans="1:18" ht="15.75">
      <c r="A149" s="232"/>
      <c r="B149" s="232"/>
      <c r="C149" s="249"/>
      <c r="D149" s="249"/>
      <c r="E149" s="249"/>
      <c r="F149" s="249"/>
      <c r="G149" s="249"/>
      <c r="H149" s="249"/>
      <c r="I149" s="367"/>
      <c r="J149" s="367"/>
      <c r="K149" s="367"/>
      <c r="L149" s="367"/>
      <c r="M149" s="231"/>
      <c r="N149" s="231"/>
      <c r="O149" s="231"/>
      <c r="Q149" s="16"/>
      <c r="R149" s="16"/>
    </row>
    <row r="150" spans="1:18" ht="15.75">
      <c r="A150" s="232"/>
      <c r="B150" s="232"/>
      <c r="C150" s="249"/>
      <c r="D150" s="249"/>
      <c r="E150" s="249"/>
      <c r="F150" s="249"/>
      <c r="G150" s="249"/>
      <c r="H150" s="249"/>
      <c r="I150" s="367"/>
      <c r="J150" s="367"/>
      <c r="K150" s="367"/>
      <c r="L150" s="367"/>
      <c r="M150" s="231"/>
      <c r="N150" s="231"/>
      <c r="O150" s="231"/>
      <c r="Q150" s="16"/>
      <c r="R150" s="16"/>
    </row>
    <row r="151" spans="1:18" ht="15.75">
      <c r="A151" s="251" t="s">
        <v>948</v>
      </c>
      <c r="B151" s="251"/>
      <c r="C151" s="249"/>
      <c r="D151" s="249"/>
      <c r="E151" s="249"/>
      <c r="F151" s="249"/>
      <c r="G151" s="249"/>
      <c r="H151" s="249"/>
      <c r="I151" s="237"/>
      <c r="J151" s="237"/>
      <c r="K151" s="237"/>
      <c r="L151" s="237"/>
      <c r="M151" s="231"/>
      <c r="N151" s="231"/>
      <c r="O151" s="231"/>
      <c r="Q151" s="16"/>
      <c r="R151" s="16"/>
    </row>
    <row r="152" spans="1:18" ht="15.75">
      <c r="A152" s="74"/>
      <c r="B152" s="74"/>
      <c r="C152" s="64"/>
      <c r="D152" s="64"/>
      <c r="E152" s="64"/>
      <c r="F152" s="64"/>
      <c r="G152" s="64"/>
      <c r="H152" s="64"/>
      <c r="I152" s="21"/>
      <c r="J152" s="21"/>
      <c r="K152" s="21"/>
      <c r="L152" s="21"/>
      <c r="O152" s="16"/>
      <c r="Q152" s="16"/>
      <c r="R152" s="16"/>
    </row>
    <row r="153" spans="1:18" ht="15.75">
      <c r="A153" s="74"/>
      <c r="B153" s="74"/>
      <c r="C153" s="64"/>
      <c r="D153" s="64"/>
      <c r="E153" s="64"/>
      <c r="F153" s="64"/>
      <c r="G153" s="64"/>
      <c r="H153" s="64"/>
      <c r="I153" s="21"/>
      <c r="J153" s="21"/>
      <c r="K153" s="21"/>
      <c r="L153" s="21"/>
      <c r="O153" s="16"/>
      <c r="Q153" s="16"/>
      <c r="R153" s="16"/>
    </row>
    <row r="154" spans="1:18" ht="15.75">
      <c r="A154" s="74"/>
      <c r="B154" s="74"/>
      <c r="C154" s="64"/>
      <c r="D154" s="64"/>
      <c r="E154" s="64"/>
      <c r="F154" s="64"/>
      <c r="G154" s="64"/>
      <c r="H154" s="64"/>
      <c r="I154" s="21"/>
      <c r="J154" s="21"/>
      <c r="K154" s="21"/>
      <c r="L154" s="21"/>
      <c r="O154" s="16"/>
      <c r="Q154" s="16"/>
      <c r="R154" s="16"/>
    </row>
    <row r="155" spans="1:17" ht="15.75" customHeight="1">
      <c r="A155" s="31" t="s">
        <v>263</v>
      </c>
      <c r="B155" s="31"/>
      <c r="C155" s="570" t="s">
        <v>63</v>
      </c>
      <c r="D155" s="570"/>
      <c r="E155" s="570"/>
      <c r="F155" s="570"/>
      <c r="G155" s="570"/>
      <c r="H155" s="570"/>
      <c r="I155" s="570"/>
      <c r="J155" s="570"/>
      <c r="K155" s="643" t="s">
        <v>161</v>
      </c>
      <c r="L155" s="644"/>
      <c r="M155" s="644"/>
      <c r="N155" s="644"/>
      <c r="O155" s="644"/>
      <c r="P155" s="148"/>
      <c r="Q155" s="121"/>
    </row>
    <row r="156" spans="1:17" ht="15.75" customHeight="1">
      <c r="A156" s="36" t="s">
        <v>75</v>
      </c>
      <c r="B156" s="36"/>
      <c r="C156" s="582" t="s">
        <v>958</v>
      </c>
      <c r="D156" s="673"/>
      <c r="E156" s="673"/>
      <c r="F156" s="673"/>
      <c r="G156" s="673"/>
      <c r="H156" s="673"/>
      <c r="I156" s="673"/>
      <c r="J156" s="673"/>
      <c r="K156" s="643" t="str">
        <f>'[3]Bia'!$C$10</f>
        <v>Tr.ĐH Hùng Vương</v>
      </c>
      <c r="L156" s="643"/>
      <c r="M156" s="643"/>
      <c r="N156" s="643"/>
      <c r="O156" s="643"/>
      <c r="P156" s="148"/>
      <c r="Q156" s="121"/>
    </row>
    <row r="157" spans="1:17" ht="15.75" customHeight="1">
      <c r="A157" s="36" t="s">
        <v>76</v>
      </c>
      <c r="B157" s="36"/>
      <c r="C157" s="231"/>
      <c r="D157" s="570" t="s">
        <v>53</v>
      </c>
      <c r="E157" s="570"/>
      <c r="F157" s="570"/>
      <c r="G157" s="570"/>
      <c r="H157" s="570"/>
      <c r="I157" s="570"/>
      <c r="J157" s="263"/>
      <c r="K157" s="234"/>
      <c r="L157" s="234"/>
      <c r="M157" s="234"/>
      <c r="N157" s="234"/>
      <c r="O157" s="234"/>
      <c r="P157" s="148"/>
      <c r="Q157" s="121"/>
    </row>
    <row r="158" spans="1:17" ht="15.75" customHeight="1">
      <c r="A158" s="36" t="s">
        <v>77</v>
      </c>
      <c r="B158" s="36"/>
      <c r="C158" s="231"/>
      <c r="D158" s="231"/>
      <c r="E158" s="231"/>
      <c r="F158" s="231"/>
      <c r="G158" s="231"/>
      <c r="H158" s="231"/>
      <c r="I158" s="231"/>
      <c r="J158" s="231"/>
      <c r="K158" s="234"/>
      <c r="L158" s="234"/>
      <c r="M158" s="234"/>
      <c r="N158" s="234"/>
      <c r="O158" s="234"/>
      <c r="P158" s="148"/>
      <c r="Q158" s="121"/>
    </row>
    <row r="159" spans="1:17" ht="15.75" customHeight="1">
      <c r="A159" s="41" t="s">
        <v>79</v>
      </c>
      <c r="B159" s="41"/>
      <c r="C159" s="308"/>
      <c r="D159" s="347"/>
      <c r="E159" s="347"/>
      <c r="F159" s="347"/>
      <c r="G159" s="347"/>
      <c r="H159" s="347"/>
      <c r="I159" s="347"/>
      <c r="J159" s="347"/>
      <c r="K159" s="642"/>
      <c r="L159" s="642"/>
      <c r="M159" s="642"/>
      <c r="N159" s="642"/>
      <c r="O159" s="642"/>
      <c r="P159" s="148"/>
      <c r="Q159" s="121"/>
    </row>
    <row r="160" spans="1:17" ht="15.75" customHeight="1">
      <c r="A160" s="149"/>
      <c r="B160" s="149"/>
      <c r="C160" s="670" t="s">
        <v>65</v>
      </c>
      <c r="D160" s="671"/>
      <c r="E160" s="671"/>
      <c r="F160" s="671"/>
      <c r="G160" s="671"/>
      <c r="H160" s="671"/>
      <c r="I160" s="671"/>
      <c r="J160" s="672"/>
      <c r="K160" s="672"/>
      <c r="L160" s="672"/>
      <c r="M160" s="236"/>
      <c r="N160" s="393"/>
      <c r="O160" s="236"/>
      <c r="P160" s="148"/>
      <c r="Q160" s="121"/>
    </row>
    <row r="161" spans="1:17" ht="15" customHeight="1">
      <c r="A161" s="91"/>
      <c r="B161" s="91"/>
      <c r="C161" s="81" t="s">
        <v>226</v>
      </c>
      <c r="D161" s="574" t="s">
        <v>257</v>
      </c>
      <c r="E161" s="646"/>
      <c r="F161" s="646"/>
      <c r="G161" s="646"/>
      <c r="H161" s="646"/>
      <c r="I161" s="646"/>
      <c r="J161" s="646"/>
      <c r="K161" s="646"/>
      <c r="L161" s="647"/>
      <c r="M161" s="77"/>
      <c r="N161" s="129"/>
      <c r="O161" s="130"/>
      <c r="Q161" s="121"/>
    </row>
    <row r="162" spans="1:17" ht="15" customHeight="1">
      <c r="A162" s="97"/>
      <c r="B162" s="97"/>
      <c r="C162" s="9" t="s">
        <v>127</v>
      </c>
      <c r="D162" s="112"/>
      <c r="E162" s="574" t="s">
        <v>82</v>
      </c>
      <c r="F162" s="646"/>
      <c r="G162" s="647"/>
      <c r="H162" s="131" t="s">
        <v>232</v>
      </c>
      <c r="I162" s="131"/>
      <c r="J162" s="131"/>
      <c r="K162" s="131"/>
      <c r="L162" s="132"/>
      <c r="M162" s="656" t="s">
        <v>26</v>
      </c>
      <c r="N162" s="657"/>
      <c r="O162" s="658"/>
      <c r="Q162" s="121"/>
    </row>
    <row r="163" spans="1:17" ht="15" customHeight="1">
      <c r="A163" s="97"/>
      <c r="B163" s="97"/>
      <c r="C163" s="134" t="s">
        <v>228</v>
      </c>
      <c r="D163" s="92" t="s">
        <v>261</v>
      </c>
      <c r="E163" s="116"/>
      <c r="F163" s="598" t="s">
        <v>43</v>
      </c>
      <c r="G163" s="599"/>
      <c r="H163" s="135" t="s">
        <v>233</v>
      </c>
      <c r="I163" s="135" t="s">
        <v>233</v>
      </c>
      <c r="J163" s="135" t="s">
        <v>233</v>
      </c>
      <c r="K163" s="135" t="s">
        <v>233</v>
      </c>
      <c r="L163" s="135" t="s">
        <v>233</v>
      </c>
      <c r="M163" s="50"/>
      <c r="N163" s="35"/>
      <c r="O163" s="137"/>
      <c r="Q163" s="121"/>
    </row>
    <row r="164" spans="1:17" ht="15.75">
      <c r="A164" s="97"/>
      <c r="B164" s="97"/>
      <c r="C164" s="134"/>
      <c r="D164" s="92" t="s">
        <v>256</v>
      </c>
      <c r="E164" s="9" t="s">
        <v>14</v>
      </c>
      <c r="F164" s="9" t="s">
        <v>33</v>
      </c>
      <c r="G164" s="9" t="s">
        <v>188</v>
      </c>
      <c r="H164" s="9" t="s">
        <v>234</v>
      </c>
      <c r="I164" s="9" t="s">
        <v>235</v>
      </c>
      <c r="J164" s="9" t="s">
        <v>236</v>
      </c>
      <c r="K164" s="9" t="s">
        <v>237</v>
      </c>
      <c r="L164" s="136" t="s">
        <v>239</v>
      </c>
      <c r="M164" s="50" t="s">
        <v>0</v>
      </c>
      <c r="N164" s="35"/>
      <c r="O164" s="137"/>
      <c r="Q164" s="53"/>
    </row>
    <row r="165" spans="1:17" ht="15.75">
      <c r="A165" s="115"/>
      <c r="B165" s="115"/>
      <c r="C165" s="10"/>
      <c r="D165" s="114"/>
      <c r="E165" s="9" t="s">
        <v>0</v>
      </c>
      <c r="F165" s="9" t="s">
        <v>0</v>
      </c>
      <c r="G165" s="9" t="s">
        <v>14</v>
      </c>
      <c r="H165" s="9"/>
      <c r="I165" s="9"/>
      <c r="J165" s="9"/>
      <c r="K165" s="9" t="s">
        <v>238</v>
      </c>
      <c r="L165" s="136" t="s">
        <v>240</v>
      </c>
      <c r="M165" s="79"/>
      <c r="N165" s="102"/>
      <c r="O165" s="138"/>
      <c r="Q165" s="53"/>
    </row>
    <row r="166" spans="1:17" ht="12.75">
      <c r="A166" s="56" t="s">
        <v>1</v>
      </c>
      <c r="B166" s="56"/>
      <c r="C166" s="56">
        <v>1</v>
      </c>
      <c r="D166" s="56">
        <v>2</v>
      </c>
      <c r="E166" s="56">
        <v>3</v>
      </c>
      <c r="F166" s="56">
        <v>4</v>
      </c>
      <c r="G166" s="56">
        <v>5</v>
      </c>
      <c r="H166" s="56">
        <v>6</v>
      </c>
      <c r="I166" s="56">
        <v>7</v>
      </c>
      <c r="J166" s="56">
        <v>8</v>
      </c>
      <c r="K166" s="56">
        <v>9</v>
      </c>
      <c r="L166" s="139">
        <v>10</v>
      </c>
      <c r="M166" s="640">
        <v>11</v>
      </c>
      <c r="N166" s="660"/>
      <c r="O166" s="667"/>
      <c r="Q166" s="121"/>
    </row>
    <row r="167" spans="1:17" ht="13.5" customHeight="1">
      <c r="A167" s="389" t="s">
        <v>241</v>
      </c>
      <c r="B167" s="430"/>
      <c r="C167" s="282"/>
      <c r="D167" s="282"/>
      <c r="E167" s="282"/>
      <c r="F167" s="282"/>
      <c r="G167" s="282"/>
      <c r="H167" s="282"/>
      <c r="I167" s="282"/>
      <c r="J167" s="282"/>
      <c r="K167" s="282"/>
      <c r="L167" s="282"/>
      <c r="M167" s="377"/>
      <c r="N167" s="378"/>
      <c r="O167" s="379"/>
      <c r="Q167" s="34"/>
    </row>
    <row r="168" spans="1:17" ht="13.5" customHeight="1">
      <c r="A168" s="426" t="s">
        <v>692</v>
      </c>
      <c r="B168" s="192">
        <f aca="true" t="shared" si="8" ref="B168:B186">IF(ISNA(VLOOKUP(A168,NGHANH_DH_LIST,2,FALSE)),"",VLOOKUP(A168,NGHANH_DH_LIST,2,FALSE))</f>
        <v>521402</v>
      </c>
      <c r="C168" s="282">
        <v>509</v>
      </c>
      <c r="D168" s="282">
        <v>460</v>
      </c>
      <c r="E168" s="282">
        <v>293</v>
      </c>
      <c r="F168" s="282"/>
      <c r="G168" s="282"/>
      <c r="H168" s="282"/>
      <c r="I168" s="282">
        <v>15</v>
      </c>
      <c r="J168" s="282">
        <v>398</v>
      </c>
      <c r="K168" s="282"/>
      <c r="L168" s="282">
        <v>47</v>
      </c>
      <c r="M168" s="287" t="s">
        <v>259</v>
      </c>
      <c r="N168" s="390"/>
      <c r="O168" s="371"/>
      <c r="Q168" s="34"/>
    </row>
    <row r="169" spans="1:17" ht="13.5" customHeight="1">
      <c r="A169" s="426" t="s">
        <v>693</v>
      </c>
      <c r="B169" s="192">
        <f t="shared" si="8"/>
        <v>522101</v>
      </c>
      <c r="C169" s="282">
        <v>12</v>
      </c>
      <c r="D169" s="282">
        <v>10</v>
      </c>
      <c r="E169" s="282">
        <v>4</v>
      </c>
      <c r="F169" s="282"/>
      <c r="G169" s="282"/>
      <c r="H169" s="282"/>
      <c r="I169" s="282">
        <v>1</v>
      </c>
      <c r="J169" s="282">
        <v>9</v>
      </c>
      <c r="K169" s="282"/>
      <c r="L169" s="282"/>
      <c r="M169" s="287" t="s">
        <v>140</v>
      </c>
      <c r="N169" s="390"/>
      <c r="O169" s="371"/>
      <c r="Q169" s="34"/>
    </row>
    <row r="170" spans="1:17" ht="13.5" customHeight="1">
      <c r="A170" s="426" t="s">
        <v>404</v>
      </c>
      <c r="B170" s="192">
        <f t="shared" si="8"/>
        <v>522102</v>
      </c>
      <c r="C170" s="282">
        <v>12</v>
      </c>
      <c r="D170" s="282">
        <v>10</v>
      </c>
      <c r="E170" s="282">
        <v>7</v>
      </c>
      <c r="F170" s="282"/>
      <c r="G170" s="282"/>
      <c r="H170" s="282"/>
      <c r="I170" s="282">
        <v>1</v>
      </c>
      <c r="J170" s="282">
        <v>8</v>
      </c>
      <c r="K170" s="282"/>
      <c r="L170" s="282">
        <v>1</v>
      </c>
      <c r="M170" s="287" t="s">
        <v>141</v>
      </c>
      <c r="N170" s="390"/>
      <c r="O170" s="371"/>
      <c r="Q170" s="34"/>
    </row>
    <row r="171" spans="1:17" ht="13.5" customHeight="1">
      <c r="A171" s="426"/>
      <c r="B171" s="192">
        <f t="shared" si="8"/>
      </c>
      <c r="C171" s="282"/>
      <c r="D171" s="282"/>
      <c r="E171" s="282"/>
      <c r="F171" s="282"/>
      <c r="G171" s="282"/>
      <c r="H171" s="282"/>
      <c r="I171" s="282"/>
      <c r="J171" s="282"/>
      <c r="K171" s="282"/>
      <c r="L171" s="282"/>
      <c r="M171" s="290"/>
      <c r="N171" s="288"/>
      <c r="O171" s="371"/>
      <c r="Q171" s="34"/>
    </row>
    <row r="172" spans="1:17" ht="13.5" customHeight="1">
      <c r="A172" s="426"/>
      <c r="B172" s="192">
        <f t="shared" si="8"/>
      </c>
      <c r="C172" s="282"/>
      <c r="D172" s="282"/>
      <c r="E172" s="282"/>
      <c r="F172" s="282"/>
      <c r="G172" s="282"/>
      <c r="H172" s="282"/>
      <c r="I172" s="282"/>
      <c r="J172" s="282"/>
      <c r="K172" s="282"/>
      <c r="L172" s="282"/>
      <c r="M172" s="290"/>
      <c r="N172" s="288"/>
      <c r="O172" s="371"/>
      <c r="Q172" s="34"/>
    </row>
    <row r="173" spans="1:17" ht="13.5" customHeight="1">
      <c r="A173" s="426"/>
      <c r="B173" s="192">
        <f t="shared" si="8"/>
      </c>
      <c r="C173" s="282"/>
      <c r="D173" s="282"/>
      <c r="E173" s="282"/>
      <c r="F173" s="282"/>
      <c r="G173" s="282"/>
      <c r="H173" s="282"/>
      <c r="I173" s="282"/>
      <c r="J173" s="282"/>
      <c r="K173" s="282"/>
      <c r="L173" s="282"/>
      <c r="M173" s="290"/>
      <c r="N173" s="288"/>
      <c r="O173" s="371"/>
      <c r="Q173" s="34"/>
    </row>
    <row r="174" spans="1:17" ht="13.5" customHeight="1">
      <c r="A174" s="426"/>
      <c r="B174" s="192">
        <f t="shared" si="8"/>
      </c>
      <c r="C174" s="282"/>
      <c r="D174" s="282"/>
      <c r="E174" s="282"/>
      <c r="F174" s="282"/>
      <c r="G174" s="282"/>
      <c r="H174" s="282"/>
      <c r="I174" s="282"/>
      <c r="J174" s="282"/>
      <c r="K174" s="282"/>
      <c r="L174" s="282"/>
      <c r="M174" s="290"/>
      <c r="N174" s="288"/>
      <c r="O174" s="371"/>
      <c r="Q174" s="34"/>
    </row>
    <row r="175" spans="1:17" ht="13.5" customHeight="1">
      <c r="A175" s="426"/>
      <c r="B175" s="192">
        <f t="shared" si="8"/>
      </c>
      <c r="C175" s="282"/>
      <c r="D175" s="282"/>
      <c r="E175" s="282"/>
      <c r="F175" s="282"/>
      <c r="G175" s="282"/>
      <c r="H175" s="282"/>
      <c r="I175" s="282"/>
      <c r="J175" s="282"/>
      <c r="K175" s="282"/>
      <c r="L175" s="282"/>
      <c r="M175" s="290"/>
      <c r="N175" s="288"/>
      <c r="O175" s="371"/>
      <c r="Q175" s="34"/>
    </row>
    <row r="176" spans="1:17" ht="13.5" customHeight="1">
      <c r="A176" s="426"/>
      <c r="B176" s="192">
        <f t="shared" si="8"/>
      </c>
      <c r="C176" s="282"/>
      <c r="D176" s="282"/>
      <c r="E176" s="282"/>
      <c r="F176" s="282"/>
      <c r="G176" s="282"/>
      <c r="H176" s="282"/>
      <c r="I176" s="282"/>
      <c r="J176" s="282"/>
      <c r="K176" s="282"/>
      <c r="L176" s="282"/>
      <c r="M176" s="290"/>
      <c r="N176" s="288"/>
      <c r="O176" s="371"/>
      <c r="Q176" s="34"/>
    </row>
    <row r="177" spans="1:18" s="144" customFormat="1" ht="13.5" customHeight="1">
      <c r="A177" s="391" t="s">
        <v>247</v>
      </c>
      <c r="B177" s="391"/>
      <c r="C177" s="383"/>
      <c r="D177" s="383"/>
      <c r="E177" s="383"/>
      <c r="F177" s="383"/>
      <c r="G177" s="383"/>
      <c r="H177" s="383"/>
      <c r="I177" s="383"/>
      <c r="J177" s="383"/>
      <c r="K177" s="383"/>
      <c r="L177" s="383"/>
      <c r="M177" s="384"/>
      <c r="N177" s="381"/>
      <c r="O177" s="382"/>
      <c r="Q177" s="151"/>
      <c r="R177" s="145"/>
    </row>
    <row r="178" spans="1:18" s="144" customFormat="1" ht="13.5" customHeight="1">
      <c r="A178" s="426" t="s">
        <v>692</v>
      </c>
      <c r="B178" s="192">
        <f t="shared" si="8"/>
        <v>521402</v>
      </c>
      <c r="C178" s="383">
        <v>6</v>
      </c>
      <c r="D178" s="383">
        <v>3</v>
      </c>
      <c r="E178" s="383">
        <v>1</v>
      </c>
      <c r="F178" s="383"/>
      <c r="G178" s="383"/>
      <c r="H178" s="383"/>
      <c r="I178" s="383"/>
      <c r="J178" s="383">
        <v>2</v>
      </c>
      <c r="K178" s="383"/>
      <c r="L178" s="383">
        <v>1</v>
      </c>
      <c r="M178" s="384"/>
      <c r="N178" s="381"/>
      <c r="O178" s="382"/>
      <c r="Q178" s="151"/>
      <c r="R178" s="145"/>
    </row>
    <row r="179" spans="1:18" s="144" customFormat="1" ht="13.5" customHeight="1">
      <c r="A179" s="426"/>
      <c r="B179" s="192">
        <f t="shared" si="8"/>
      </c>
      <c r="C179" s="383"/>
      <c r="D179" s="383"/>
      <c r="E179" s="383"/>
      <c r="F179" s="383"/>
      <c r="G179" s="383"/>
      <c r="H179" s="383"/>
      <c r="I179" s="383"/>
      <c r="J179" s="383"/>
      <c r="K179" s="383"/>
      <c r="L179" s="383"/>
      <c r="M179" s="384"/>
      <c r="N179" s="381"/>
      <c r="O179" s="382"/>
      <c r="Q179" s="151"/>
      <c r="R179" s="145"/>
    </row>
    <row r="180" spans="1:18" s="144" customFormat="1" ht="13.5" customHeight="1">
      <c r="A180" s="426"/>
      <c r="B180" s="192">
        <f t="shared" si="8"/>
      </c>
      <c r="C180" s="383"/>
      <c r="D180" s="383"/>
      <c r="E180" s="383"/>
      <c r="F180" s="383"/>
      <c r="G180" s="383"/>
      <c r="H180" s="383"/>
      <c r="I180" s="383"/>
      <c r="J180" s="383"/>
      <c r="K180" s="383"/>
      <c r="L180" s="383"/>
      <c r="M180" s="384"/>
      <c r="N180" s="381"/>
      <c r="O180" s="382"/>
      <c r="Q180" s="151"/>
      <c r="R180" s="145"/>
    </row>
    <row r="181" spans="1:18" s="144" customFormat="1" ht="13.5" customHeight="1">
      <c r="A181" s="426"/>
      <c r="B181" s="192">
        <f t="shared" si="8"/>
      </c>
      <c r="C181" s="383"/>
      <c r="D181" s="383"/>
      <c r="E181" s="383"/>
      <c r="F181" s="383"/>
      <c r="G181" s="383"/>
      <c r="H181" s="383"/>
      <c r="I181" s="383"/>
      <c r="J181" s="383"/>
      <c r="K181" s="383"/>
      <c r="L181" s="383"/>
      <c r="M181" s="384"/>
      <c r="N181" s="381"/>
      <c r="O181" s="382"/>
      <c r="Q181" s="151"/>
      <c r="R181" s="145"/>
    </row>
    <row r="182" spans="1:18" s="144" customFormat="1" ht="13.5" customHeight="1">
      <c r="A182" s="426"/>
      <c r="B182" s="192">
        <f t="shared" si="8"/>
      </c>
      <c r="C182" s="383"/>
      <c r="D182" s="383"/>
      <c r="E182" s="383"/>
      <c r="F182" s="383"/>
      <c r="G182" s="383"/>
      <c r="H182" s="383"/>
      <c r="I182" s="383"/>
      <c r="J182" s="383"/>
      <c r="K182" s="383"/>
      <c r="L182" s="383"/>
      <c r="M182" s="384"/>
      <c r="N182" s="381"/>
      <c r="O182" s="382"/>
      <c r="Q182" s="151"/>
      <c r="R182" s="145"/>
    </row>
    <row r="183" spans="1:18" s="144" customFormat="1" ht="13.5" customHeight="1">
      <c r="A183" s="426"/>
      <c r="B183" s="192">
        <f t="shared" si="8"/>
      </c>
      <c r="C183" s="383"/>
      <c r="D183" s="383"/>
      <c r="E183" s="383"/>
      <c r="F183" s="383"/>
      <c r="G183" s="383"/>
      <c r="H183" s="383"/>
      <c r="I183" s="383"/>
      <c r="J183" s="383"/>
      <c r="K183" s="383"/>
      <c r="L183" s="383"/>
      <c r="M183" s="384"/>
      <c r="N183" s="381"/>
      <c r="O183" s="382"/>
      <c r="Q183" s="151"/>
      <c r="R183" s="145"/>
    </row>
    <row r="184" spans="1:18" s="144" customFormat="1" ht="11.25" customHeight="1">
      <c r="A184" s="426"/>
      <c r="B184" s="192">
        <f t="shared" si="8"/>
      </c>
      <c r="C184" s="383"/>
      <c r="D184" s="383"/>
      <c r="E184" s="383"/>
      <c r="F184" s="383"/>
      <c r="G184" s="383"/>
      <c r="H184" s="383"/>
      <c r="I184" s="383"/>
      <c r="J184" s="383"/>
      <c r="K184" s="383"/>
      <c r="L184" s="383"/>
      <c r="M184" s="384"/>
      <c r="N184" s="381"/>
      <c r="O184" s="382"/>
      <c r="Q184" s="151"/>
      <c r="R184" s="145"/>
    </row>
    <row r="185" spans="1:18" s="144" customFormat="1" ht="11.25" customHeight="1">
      <c r="A185" s="426"/>
      <c r="B185" s="192">
        <f t="shared" si="8"/>
      </c>
      <c r="C185" s="383"/>
      <c r="D185" s="383"/>
      <c r="E185" s="383"/>
      <c r="F185" s="383"/>
      <c r="G185" s="383"/>
      <c r="H185" s="383"/>
      <c r="I185" s="383"/>
      <c r="J185" s="383"/>
      <c r="K185" s="383"/>
      <c r="L185" s="383"/>
      <c r="M185" s="384"/>
      <c r="N185" s="381"/>
      <c r="O185" s="382"/>
      <c r="Q185" s="151"/>
      <c r="R185" s="145"/>
    </row>
    <row r="186" spans="1:18" s="144" customFormat="1" ht="11.25" customHeight="1">
      <c r="A186" s="281"/>
      <c r="B186" s="431">
        <f t="shared" si="8"/>
      </c>
      <c r="C186" s="385"/>
      <c r="D186" s="385"/>
      <c r="E186" s="385"/>
      <c r="F186" s="385"/>
      <c r="G186" s="385"/>
      <c r="H186" s="385"/>
      <c r="I186" s="385"/>
      <c r="J186" s="385"/>
      <c r="K186" s="385"/>
      <c r="L186" s="385"/>
      <c r="M186" s="386"/>
      <c r="N186" s="387"/>
      <c r="O186" s="388"/>
      <c r="Q186" s="151"/>
      <c r="R186" s="145"/>
    </row>
    <row r="187" spans="1:18" ht="15.75">
      <c r="A187" s="366"/>
      <c r="B187" s="366"/>
      <c r="C187" s="257"/>
      <c r="D187" s="257"/>
      <c r="E187" s="257"/>
      <c r="F187" s="257"/>
      <c r="G187" s="257"/>
      <c r="H187" s="257"/>
      <c r="I187" s="237" t="s">
        <v>952</v>
      </c>
      <c r="J187" s="237"/>
      <c r="K187" s="237"/>
      <c r="L187" s="237"/>
      <c r="M187" s="231"/>
      <c r="N187" s="231"/>
      <c r="O187" s="231"/>
      <c r="Q187" s="16"/>
      <c r="R187" s="16"/>
    </row>
    <row r="188" spans="1:18" ht="15.75">
      <c r="A188" s="232" t="s">
        <v>112</v>
      </c>
      <c r="B188" s="232"/>
      <c r="C188" s="249"/>
      <c r="D188" s="249"/>
      <c r="E188" s="249"/>
      <c r="F188" s="249"/>
      <c r="G188" s="249"/>
      <c r="H188" s="249"/>
      <c r="I188" s="239" t="s">
        <v>115</v>
      </c>
      <c r="J188" s="237"/>
      <c r="K188" s="237"/>
      <c r="L188" s="237"/>
      <c r="M188" s="231"/>
      <c r="N188" s="231"/>
      <c r="O188" s="231"/>
      <c r="Q188" s="16"/>
      <c r="R188" s="16"/>
    </row>
    <row r="189" spans="1:18" ht="15.75">
      <c r="A189" s="232" t="s">
        <v>113</v>
      </c>
      <c r="B189" s="232"/>
      <c r="C189" s="249"/>
      <c r="D189" s="249"/>
      <c r="E189" s="249"/>
      <c r="F189" s="249"/>
      <c r="G189" s="249"/>
      <c r="H189" s="249"/>
      <c r="I189" s="237" t="s">
        <v>116</v>
      </c>
      <c r="J189" s="237"/>
      <c r="K189" s="237"/>
      <c r="L189" s="237"/>
      <c r="M189" s="231"/>
      <c r="N189" s="231"/>
      <c r="O189" s="231"/>
      <c r="Q189" s="16"/>
      <c r="R189" s="16"/>
    </row>
    <row r="190" spans="1:18" ht="15.75">
      <c r="A190" s="232"/>
      <c r="B190" s="232"/>
      <c r="C190" s="249"/>
      <c r="D190" s="249"/>
      <c r="E190" s="249"/>
      <c r="F190" s="249"/>
      <c r="G190" s="249"/>
      <c r="H190" s="249"/>
      <c r="I190" s="237"/>
      <c r="J190" s="237"/>
      <c r="K190" s="237"/>
      <c r="L190" s="237"/>
      <c r="M190" s="231"/>
      <c r="N190" s="231"/>
      <c r="O190" s="231"/>
      <c r="Q190" s="16"/>
      <c r="R190" s="16"/>
    </row>
    <row r="191" spans="1:18" ht="15.75">
      <c r="A191" s="232"/>
      <c r="B191" s="232"/>
      <c r="C191" s="249"/>
      <c r="D191" s="249"/>
      <c r="E191" s="249"/>
      <c r="F191" s="249"/>
      <c r="G191" s="249"/>
      <c r="H191" s="249"/>
      <c r="I191" s="367"/>
      <c r="J191" s="367"/>
      <c r="K191" s="367"/>
      <c r="L191" s="367"/>
      <c r="M191" s="231"/>
      <c r="N191" s="231"/>
      <c r="O191" s="231"/>
      <c r="Q191" s="16"/>
      <c r="R191" s="16"/>
    </row>
    <row r="192" spans="1:18" ht="15.75">
      <c r="A192" s="251" t="s">
        <v>961</v>
      </c>
      <c r="B192" s="232"/>
      <c r="C192" s="249"/>
      <c r="D192" s="249"/>
      <c r="E192" s="249"/>
      <c r="F192" s="249"/>
      <c r="G192" s="249"/>
      <c r="H192" s="249"/>
      <c r="I192" s="367"/>
      <c r="J192" s="367"/>
      <c r="K192" s="367"/>
      <c r="L192" s="367"/>
      <c r="M192" s="231"/>
      <c r="N192" s="231"/>
      <c r="O192" s="231"/>
      <c r="Q192" s="16"/>
      <c r="R192" s="16"/>
    </row>
    <row r="193" spans="1:18" ht="15.75">
      <c r="A193" s="251"/>
      <c r="B193" s="251"/>
      <c r="C193" s="249"/>
      <c r="D193" s="249"/>
      <c r="E193" s="249"/>
      <c r="F193" s="249"/>
      <c r="G193" s="249"/>
      <c r="H193" s="249"/>
      <c r="I193" s="237"/>
      <c r="J193" s="237"/>
      <c r="K193" s="237"/>
      <c r="L193" s="237"/>
      <c r="M193" s="231"/>
      <c r="N193" s="231"/>
      <c r="O193" s="231"/>
      <c r="Q193" s="16"/>
      <c r="R193" s="16"/>
    </row>
    <row r="194" spans="1:17" ht="11.25" customHeight="1">
      <c r="A194" s="22"/>
      <c r="B194" s="22"/>
      <c r="C194" s="64"/>
      <c r="D194" s="64"/>
      <c r="E194" s="64"/>
      <c r="F194" s="64"/>
      <c r="G194" s="64"/>
      <c r="H194" s="64"/>
      <c r="J194" s="108"/>
      <c r="K194" s="108"/>
      <c r="L194" s="108"/>
      <c r="M194" s="108"/>
      <c r="N194" s="147"/>
      <c r="O194" s="64"/>
      <c r="Q194" s="34"/>
    </row>
    <row r="195" spans="1:17" ht="15" customHeight="1">
      <c r="A195" s="31" t="s">
        <v>264</v>
      </c>
      <c r="B195" s="31"/>
      <c r="C195" s="570" t="s">
        <v>66</v>
      </c>
      <c r="D195" s="570"/>
      <c r="E195" s="570"/>
      <c r="F195" s="570"/>
      <c r="G195" s="570"/>
      <c r="H195" s="570"/>
      <c r="I195" s="570"/>
      <c r="J195" s="570"/>
      <c r="K195" s="643" t="s">
        <v>161</v>
      </c>
      <c r="L195" s="644"/>
      <c r="M195" s="644"/>
      <c r="N195" s="644"/>
      <c r="O195" s="644"/>
      <c r="P195" s="20"/>
      <c r="Q195" s="121"/>
    </row>
    <row r="196" spans="1:17" ht="15" customHeight="1">
      <c r="A196" s="36" t="s">
        <v>75</v>
      </c>
      <c r="B196" s="36"/>
      <c r="C196" s="582" t="s">
        <v>958</v>
      </c>
      <c r="D196" s="582"/>
      <c r="E196" s="582"/>
      <c r="F196" s="582"/>
      <c r="G196" s="582"/>
      <c r="H196" s="582"/>
      <c r="I196" s="582"/>
      <c r="J196" s="582"/>
      <c r="K196" s="643" t="str">
        <f>'[3]Bia'!$C$10</f>
        <v>Tr.ĐH Hùng Vương</v>
      </c>
      <c r="L196" s="643"/>
      <c r="M196" s="643"/>
      <c r="N196" s="643"/>
      <c r="O196" s="643"/>
      <c r="P196" s="20"/>
      <c r="Q196" s="121"/>
    </row>
    <row r="197" spans="1:16" ht="15" customHeight="1">
      <c r="A197" s="36" t="s">
        <v>76</v>
      </c>
      <c r="B197" s="36"/>
      <c r="C197" s="231"/>
      <c r="D197" s="588" t="s">
        <v>67</v>
      </c>
      <c r="E197" s="588"/>
      <c r="F197" s="588"/>
      <c r="G197" s="588"/>
      <c r="H197" s="588"/>
      <c r="I197" s="588"/>
      <c r="J197" s="363"/>
      <c r="K197" s="234"/>
      <c r="L197" s="234"/>
      <c r="M197" s="234"/>
      <c r="N197" s="234"/>
      <c r="O197" s="234"/>
      <c r="P197" s="20"/>
    </row>
    <row r="198" spans="1:16" ht="15" customHeight="1">
      <c r="A198" s="36" t="s">
        <v>77</v>
      </c>
      <c r="B198" s="36"/>
      <c r="C198" s="231"/>
      <c r="D198" s="231"/>
      <c r="E198" s="231"/>
      <c r="F198" s="231"/>
      <c r="G198" s="231"/>
      <c r="H198" s="231"/>
      <c r="I198" s="231"/>
      <c r="J198" s="231"/>
      <c r="K198" s="645"/>
      <c r="L198" s="645"/>
      <c r="M198" s="645"/>
      <c r="N198" s="645"/>
      <c r="O198" s="645"/>
      <c r="P198" s="20"/>
    </row>
    <row r="199" spans="1:16" ht="15" customHeight="1">
      <c r="A199" s="41" t="s">
        <v>79</v>
      </c>
      <c r="B199" s="41"/>
      <c r="C199" s="308"/>
      <c r="D199" s="347"/>
      <c r="E199" s="347"/>
      <c r="F199" s="347"/>
      <c r="G199" s="347"/>
      <c r="H199" s="347"/>
      <c r="I199" s="347"/>
      <c r="J199" s="347"/>
      <c r="K199" s="642"/>
      <c r="L199" s="642"/>
      <c r="M199" s="642"/>
      <c r="N199" s="642"/>
      <c r="O199" s="642"/>
      <c r="P199" s="20"/>
    </row>
    <row r="200" spans="1:17" ht="15" customHeight="1">
      <c r="A200" s="91"/>
      <c r="B200" s="91"/>
      <c r="C200" s="81" t="s">
        <v>226</v>
      </c>
      <c r="D200" s="574" t="s">
        <v>257</v>
      </c>
      <c r="E200" s="646"/>
      <c r="F200" s="646"/>
      <c r="G200" s="646"/>
      <c r="H200" s="646"/>
      <c r="I200" s="646"/>
      <c r="J200" s="646"/>
      <c r="K200" s="646"/>
      <c r="L200" s="647"/>
      <c r="M200" s="77"/>
      <c r="N200" s="129"/>
      <c r="O200" s="130"/>
      <c r="Q200" s="121"/>
    </row>
    <row r="201" spans="1:17" ht="17.25" customHeight="1">
      <c r="A201" s="97"/>
      <c r="B201" s="97"/>
      <c r="C201" s="9" t="s">
        <v>127</v>
      </c>
      <c r="D201" s="112"/>
      <c r="E201" s="574" t="s">
        <v>82</v>
      </c>
      <c r="F201" s="646"/>
      <c r="G201" s="647"/>
      <c r="H201" s="131" t="s">
        <v>232</v>
      </c>
      <c r="I201" s="131"/>
      <c r="J201" s="131"/>
      <c r="K201" s="131"/>
      <c r="L201" s="132"/>
      <c r="M201" s="656" t="s">
        <v>26</v>
      </c>
      <c r="N201" s="657"/>
      <c r="O201" s="658"/>
      <c r="P201" s="122"/>
      <c r="Q201" s="133"/>
    </row>
    <row r="202" spans="1:16" ht="17.25" customHeight="1">
      <c r="A202" s="97"/>
      <c r="B202" s="97"/>
      <c r="C202" s="134" t="s">
        <v>228</v>
      </c>
      <c r="D202" s="92" t="s">
        <v>261</v>
      </c>
      <c r="E202" s="116"/>
      <c r="F202" s="598" t="s">
        <v>43</v>
      </c>
      <c r="G202" s="599"/>
      <c r="H202" s="135" t="s">
        <v>233</v>
      </c>
      <c r="I202" s="135" t="s">
        <v>233</v>
      </c>
      <c r="J202" s="135" t="s">
        <v>233</v>
      </c>
      <c r="K202" s="135" t="s">
        <v>233</v>
      </c>
      <c r="L202" s="135" t="s">
        <v>233</v>
      </c>
      <c r="M202" s="50"/>
      <c r="N202" s="35"/>
      <c r="O202" s="137"/>
      <c r="P202" s="35"/>
    </row>
    <row r="203" spans="1:16" ht="17.25" customHeight="1">
      <c r="A203" s="97"/>
      <c r="B203" s="97"/>
      <c r="C203" s="134"/>
      <c r="D203" s="92" t="s">
        <v>256</v>
      </c>
      <c r="E203" s="9" t="s">
        <v>14</v>
      </c>
      <c r="F203" s="9" t="s">
        <v>33</v>
      </c>
      <c r="G203" s="9" t="s">
        <v>188</v>
      </c>
      <c r="H203" s="9" t="s">
        <v>234</v>
      </c>
      <c r="I203" s="9" t="s">
        <v>235</v>
      </c>
      <c r="J203" s="9" t="s">
        <v>236</v>
      </c>
      <c r="K203" s="9" t="s">
        <v>237</v>
      </c>
      <c r="L203" s="136" t="s">
        <v>239</v>
      </c>
      <c r="M203" s="50" t="s">
        <v>0</v>
      </c>
      <c r="N203" s="35"/>
      <c r="O203" s="137"/>
      <c r="P203" s="35"/>
    </row>
    <row r="204" spans="1:16" ht="17.25" customHeight="1">
      <c r="A204" s="115"/>
      <c r="B204" s="115"/>
      <c r="C204" s="10"/>
      <c r="D204" s="114"/>
      <c r="E204" s="9" t="s">
        <v>0</v>
      </c>
      <c r="F204" s="9" t="s">
        <v>0</v>
      </c>
      <c r="G204" s="9" t="s">
        <v>14</v>
      </c>
      <c r="H204" s="9"/>
      <c r="I204" s="9"/>
      <c r="J204" s="9"/>
      <c r="K204" s="9" t="s">
        <v>238</v>
      </c>
      <c r="L204" s="136" t="s">
        <v>240</v>
      </c>
      <c r="M204" s="79"/>
      <c r="N204" s="102"/>
      <c r="O204" s="138"/>
      <c r="P204" s="35"/>
    </row>
    <row r="205" spans="1:16" ht="12.75">
      <c r="A205" s="56" t="s">
        <v>1</v>
      </c>
      <c r="B205" s="56"/>
      <c r="C205" s="56">
        <v>1</v>
      </c>
      <c r="D205" s="56">
        <v>2</v>
      </c>
      <c r="E205" s="56">
        <v>3</v>
      </c>
      <c r="F205" s="56">
        <v>4</v>
      </c>
      <c r="G205" s="56">
        <v>5</v>
      </c>
      <c r="H205" s="56">
        <v>6</v>
      </c>
      <c r="I205" s="56">
        <v>7</v>
      </c>
      <c r="J205" s="56">
        <v>8</v>
      </c>
      <c r="K205" s="56">
        <v>9</v>
      </c>
      <c r="L205" s="139">
        <v>10</v>
      </c>
      <c r="M205" s="640">
        <v>11</v>
      </c>
      <c r="N205" s="660"/>
      <c r="O205" s="667"/>
      <c r="P205" s="35"/>
    </row>
    <row r="206" spans="1:15" ht="21" customHeight="1">
      <c r="A206" s="211" t="s">
        <v>265</v>
      </c>
      <c r="B206" s="211"/>
      <c r="C206" s="425">
        <f>SUM(C207:C208)</f>
        <v>1572</v>
      </c>
      <c r="D206" s="425">
        <f aca="true" t="shared" si="9" ref="D206:L206">SUM(D207:D208)</f>
        <v>1568</v>
      </c>
      <c r="E206" s="425">
        <f t="shared" si="9"/>
        <v>1262</v>
      </c>
      <c r="F206" s="425">
        <f t="shared" si="9"/>
        <v>705</v>
      </c>
      <c r="G206" s="425">
        <f t="shared" si="9"/>
        <v>668</v>
      </c>
      <c r="H206" s="425">
        <f t="shared" si="9"/>
        <v>0</v>
      </c>
      <c r="I206" s="425">
        <f t="shared" si="9"/>
        <v>124</v>
      </c>
      <c r="J206" s="425">
        <f t="shared" si="9"/>
        <v>1209</v>
      </c>
      <c r="K206" s="425">
        <f t="shared" si="9"/>
        <v>234</v>
      </c>
      <c r="L206" s="425">
        <f t="shared" si="9"/>
        <v>1</v>
      </c>
      <c r="M206" s="298" t="s">
        <v>269</v>
      </c>
      <c r="N206" s="368"/>
      <c r="O206" s="369"/>
    </row>
    <row r="207" spans="1:15" ht="21" customHeight="1">
      <c r="A207" s="210" t="s">
        <v>84</v>
      </c>
      <c r="B207" s="210"/>
      <c r="C207" s="284">
        <v>1572</v>
      </c>
      <c r="D207" s="284">
        <v>1568</v>
      </c>
      <c r="E207" s="284">
        <v>1262</v>
      </c>
      <c r="F207" s="284">
        <v>705</v>
      </c>
      <c r="G207" s="284">
        <v>668</v>
      </c>
      <c r="H207" s="284"/>
      <c r="I207" s="284">
        <v>124</v>
      </c>
      <c r="J207" s="284">
        <v>1209</v>
      </c>
      <c r="K207" s="284">
        <v>234</v>
      </c>
      <c r="L207" s="370">
        <v>1</v>
      </c>
      <c r="M207" s="298" t="s">
        <v>251</v>
      </c>
      <c r="N207" s="288"/>
      <c r="O207" s="371"/>
    </row>
    <row r="208" spans="1:15" ht="21" customHeight="1">
      <c r="A208" s="142" t="s">
        <v>96</v>
      </c>
      <c r="B208" s="142"/>
      <c r="C208" s="282"/>
      <c r="D208" s="282"/>
      <c r="E208" s="282"/>
      <c r="F208" s="282"/>
      <c r="G208" s="282"/>
      <c r="H208" s="282"/>
      <c r="I208" s="282"/>
      <c r="J208" s="282"/>
      <c r="K208" s="282"/>
      <c r="L208" s="372"/>
      <c r="M208" s="298" t="s">
        <v>252</v>
      </c>
      <c r="N208" s="288"/>
      <c r="O208" s="371"/>
    </row>
    <row r="209" spans="1:15" ht="21" customHeight="1">
      <c r="A209" s="211" t="s">
        <v>266</v>
      </c>
      <c r="B209" s="211"/>
      <c r="C209" s="425">
        <f>SUM(C210:C211)</f>
        <v>0</v>
      </c>
      <c r="D209" s="425">
        <f aca="true" t="shared" si="10" ref="D209:L209">SUM(D210:D211)</f>
        <v>0</v>
      </c>
      <c r="E209" s="425">
        <f t="shared" si="10"/>
        <v>0</v>
      </c>
      <c r="F209" s="425">
        <f t="shared" si="10"/>
        <v>0</v>
      </c>
      <c r="G209" s="425">
        <f t="shared" si="10"/>
        <v>0</v>
      </c>
      <c r="H209" s="425">
        <f t="shared" si="10"/>
        <v>0</v>
      </c>
      <c r="I209" s="425">
        <f t="shared" si="10"/>
        <v>0</v>
      </c>
      <c r="J209" s="425">
        <f t="shared" si="10"/>
        <v>0</v>
      </c>
      <c r="K209" s="425">
        <f t="shared" si="10"/>
        <v>0</v>
      </c>
      <c r="L209" s="425">
        <f t="shared" si="10"/>
        <v>0</v>
      </c>
      <c r="M209" s="298" t="s">
        <v>253</v>
      </c>
      <c r="N209" s="288"/>
      <c r="O209" s="371"/>
    </row>
    <row r="210" spans="1:15" ht="21" customHeight="1">
      <c r="A210" s="141" t="s">
        <v>98</v>
      </c>
      <c r="B210" s="141"/>
      <c r="C210" s="282"/>
      <c r="D210" s="282"/>
      <c r="E210" s="282"/>
      <c r="F210" s="282"/>
      <c r="G210" s="282"/>
      <c r="H210" s="282"/>
      <c r="I210" s="282"/>
      <c r="J210" s="282"/>
      <c r="K210" s="282"/>
      <c r="L210" s="372"/>
      <c r="M210" s="298" t="s">
        <v>159</v>
      </c>
      <c r="N210" s="288"/>
      <c r="O210" s="371"/>
    </row>
    <row r="211" spans="1:15" ht="21" customHeight="1">
      <c r="A211" s="142" t="s">
        <v>99</v>
      </c>
      <c r="B211" s="142"/>
      <c r="C211" s="282"/>
      <c r="D211" s="282"/>
      <c r="E211" s="282"/>
      <c r="F211" s="282"/>
      <c r="G211" s="282"/>
      <c r="H211" s="282"/>
      <c r="I211" s="282"/>
      <c r="J211" s="282"/>
      <c r="K211" s="282"/>
      <c r="L211" s="372"/>
      <c r="M211" s="298"/>
      <c r="N211" s="288"/>
      <c r="O211" s="371"/>
    </row>
    <row r="212" spans="1:15" ht="21" customHeight="1">
      <c r="A212" s="150" t="s">
        <v>267</v>
      </c>
      <c r="B212" s="150"/>
      <c r="C212" s="333" t="s">
        <v>5</v>
      </c>
      <c r="D212" s="241"/>
      <c r="E212" s="241"/>
      <c r="F212" s="241"/>
      <c r="G212" s="241"/>
      <c r="H212" s="333" t="s">
        <v>5</v>
      </c>
      <c r="I212" s="333" t="s">
        <v>5</v>
      </c>
      <c r="J212" s="333" t="s">
        <v>5</v>
      </c>
      <c r="K212" s="333" t="s">
        <v>5</v>
      </c>
      <c r="L212" s="376" t="s">
        <v>5</v>
      </c>
      <c r="M212" s="298"/>
      <c r="N212" s="288"/>
      <c r="O212" s="371"/>
    </row>
    <row r="213" spans="1:15" ht="21" customHeight="1">
      <c r="A213" s="15" t="s">
        <v>268</v>
      </c>
      <c r="B213" s="15"/>
      <c r="C213" s="286"/>
      <c r="D213" s="286"/>
      <c r="E213" s="286"/>
      <c r="F213" s="286"/>
      <c r="G213" s="286"/>
      <c r="H213" s="286"/>
      <c r="I213" s="286"/>
      <c r="J213" s="286"/>
      <c r="K213" s="286"/>
      <c r="L213" s="373"/>
      <c r="M213" s="374"/>
      <c r="N213" s="337"/>
      <c r="O213" s="375"/>
    </row>
    <row r="214" spans="1:18" ht="15.75">
      <c r="A214" s="366"/>
      <c r="B214" s="366"/>
      <c r="C214" s="257"/>
      <c r="D214" s="257"/>
      <c r="E214" s="257"/>
      <c r="F214" s="257"/>
      <c r="G214" s="257"/>
      <c r="H214" s="257"/>
      <c r="I214" s="237" t="s">
        <v>952</v>
      </c>
      <c r="J214" s="237"/>
      <c r="K214" s="237"/>
      <c r="L214" s="237"/>
      <c r="M214" s="231"/>
      <c r="N214" s="231"/>
      <c r="O214" s="231"/>
      <c r="Q214" s="16"/>
      <c r="R214" s="16"/>
    </row>
    <row r="215" spans="1:18" ht="15.75">
      <c r="A215" s="232" t="s">
        <v>112</v>
      </c>
      <c r="B215" s="232"/>
      <c r="C215" s="249"/>
      <c r="D215" s="249"/>
      <c r="E215" s="249"/>
      <c r="F215" s="249"/>
      <c r="G215" s="249"/>
      <c r="H215" s="249"/>
      <c r="I215" s="239" t="s">
        <v>115</v>
      </c>
      <c r="J215" s="237"/>
      <c r="K215" s="237"/>
      <c r="L215" s="237"/>
      <c r="M215" s="231"/>
      <c r="N215" s="231"/>
      <c r="O215" s="231"/>
      <c r="Q215" s="16"/>
      <c r="R215" s="16"/>
    </row>
    <row r="216" spans="1:18" ht="15.75">
      <c r="A216" s="232" t="s">
        <v>113</v>
      </c>
      <c r="B216" s="232"/>
      <c r="C216" s="249"/>
      <c r="D216" s="249"/>
      <c r="E216" s="249"/>
      <c r="F216" s="249"/>
      <c r="G216" s="249"/>
      <c r="H216" s="249"/>
      <c r="I216" s="237" t="s">
        <v>116</v>
      </c>
      <c r="J216" s="237"/>
      <c r="K216" s="237"/>
      <c r="L216" s="237"/>
      <c r="M216" s="231"/>
      <c r="N216" s="231"/>
      <c r="O216" s="231"/>
      <c r="Q216" s="16"/>
      <c r="R216" s="16"/>
    </row>
    <row r="217" spans="1:18" ht="15.75">
      <c r="A217" s="232"/>
      <c r="B217" s="232"/>
      <c r="C217" s="249"/>
      <c r="D217" s="249"/>
      <c r="E217" s="249"/>
      <c r="F217" s="249"/>
      <c r="G217" s="249"/>
      <c r="H217" s="249"/>
      <c r="I217" s="237"/>
      <c r="J217" s="237"/>
      <c r="K217" s="237"/>
      <c r="L217" s="237"/>
      <c r="M217" s="231"/>
      <c r="N217" s="231"/>
      <c r="O217" s="231"/>
      <c r="Q217" s="16"/>
      <c r="R217" s="16"/>
    </row>
    <row r="218" spans="1:18" ht="15.75">
      <c r="A218" s="232"/>
      <c r="B218" s="232"/>
      <c r="C218" s="249"/>
      <c r="D218" s="249"/>
      <c r="E218" s="249"/>
      <c r="F218" s="249"/>
      <c r="G218" s="249"/>
      <c r="H218" s="249"/>
      <c r="I218" s="367"/>
      <c r="J218" s="367"/>
      <c r="K218" s="367"/>
      <c r="L218" s="367"/>
      <c r="M218" s="231"/>
      <c r="N218" s="231"/>
      <c r="O218" s="231"/>
      <c r="Q218" s="16"/>
      <c r="R218" s="16"/>
    </row>
    <row r="219" spans="1:18" ht="15.75">
      <c r="A219" s="232"/>
      <c r="B219" s="232"/>
      <c r="C219" s="249"/>
      <c r="D219" s="249"/>
      <c r="E219" s="249"/>
      <c r="F219" s="249"/>
      <c r="G219" s="249"/>
      <c r="H219" s="249"/>
      <c r="I219" s="367"/>
      <c r="J219" s="367"/>
      <c r="K219" s="367"/>
      <c r="L219" s="367"/>
      <c r="M219" s="231"/>
      <c r="N219" s="231"/>
      <c r="O219" s="231"/>
      <c r="Q219" s="16"/>
      <c r="R219" s="16"/>
    </row>
    <row r="220" spans="1:18" ht="15.75">
      <c r="A220" s="251" t="s">
        <v>961</v>
      </c>
      <c r="B220" s="251"/>
      <c r="C220" s="249"/>
      <c r="D220" s="249"/>
      <c r="E220" s="249"/>
      <c r="F220" s="249"/>
      <c r="G220" s="249"/>
      <c r="H220" s="249"/>
      <c r="I220" s="237"/>
      <c r="J220" s="237"/>
      <c r="K220" s="237"/>
      <c r="L220" s="237"/>
      <c r="M220" s="231"/>
      <c r="N220" s="231"/>
      <c r="O220" s="231"/>
      <c r="Q220" s="16"/>
      <c r="R220" s="16"/>
    </row>
  </sheetData>
  <sheetProtection password="A6D1" sheet="1" insertRows="0" deleteRows="0"/>
  <mergeCells count="58">
    <mergeCell ref="F163:G163"/>
    <mergeCell ref="M162:O162"/>
    <mergeCell ref="M8:O8"/>
    <mergeCell ref="M205:O205"/>
    <mergeCell ref="C43:J43"/>
    <mergeCell ref="F50:G50"/>
    <mergeCell ref="E49:G49"/>
    <mergeCell ref="E201:G201"/>
    <mergeCell ref="F202:G202"/>
    <mergeCell ref="C156:J156"/>
    <mergeCell ref="M201:O201"/>
    <mergeCell ref="K156:O156"/>
    <mergeCell ref="M166:O166"/>
    <mergeCell ref="M127:O127"/>
    <mergeCell ref="M131:O131"/>
    <mergeCell ref="K155:O155"/>
    <mergeCell ref="K159:O159"/>
    <mergeCell ref="D200:L200"/>
    <mergeCell ref="K196:O196"/>
    <mergeCell ref="K199:O199"/>
    <mergeCell ref="E162:G162"/>
    <mergeCell ref="D197:I197"/>
    <mergeCell ref="D157:I157"/>
    <mergeCell ref="E127:G127"/>
    <mergeCell ref="C155:J155"/>
    <mergeCell ref="D161:L161"/>
    <mergeCell ref="C160:L160"/>
    <mergeCell ref="C195:J195"/>
    <mergeCell ref="K195:O195"/>
    <mergeCell ref="C196:J196"/>
    <mergeCell ref="C125:I125"/>
    <mergeCell ref="D126:L126"/>
    <mergeCell ref="C1:J1"/>
    <mergeCell ref="D7:L7"/>
    <mergeCell ref="C6:I6"/>
    <mergeCell ref="K5:O5"/>
    <mergeCell ref="C2:J2"/>
    <mergeCell ref="D3:I3"/>
    <mergeCell ref="F9:G9"/>
    <mergeCell ref="E8:G8"/>
    <mergeCell ref="K198:O198"/>
    <mergeCell ref="K46:O46"/>
    <mergeCell ref="D48:L48"/>
    <mergeCell ref="C120:J120"/>
    <mergeCell ref="C47:L47"/>
    <mergeCell ref="K120:O120"/>
    <mergeCell ref="C121:J121"/>
    <mergeCell ref="K121:O121"/>
    <mergeCell ref="D122:I122"/>
    <mergeCell ref="F128:G128"/>
    <mergeCell ref="C42:J42"/>
    <mergeCell ref="K124:O124"/>
    <mergeCell ref="M12:O12"/>
    <mergeCell ref="K43:O43"/>
    <mergeCell ref="M49:O49"/>
    <mergeCell ref="M53:O53"/>
    <mergeCell ref="K42:O42"/>
    <mergeCell ref="D44:I44"/>
  </mergeCells>
  <dataValidations count="1">
    <dataValidation type="whole" allowBlank="1" showInputMessage="1" showErrorMessage="1" promptTitle="Nhập sô!" prompt="Nhập số liệu" errorTitle="Lỗi" error="Chỉ được nhập số!" sqref="C14:L22 C213:L213 D212:G212 C210:L211 C207:L208 C167:L186 C139:L144 C133:L137 C54:L98 C24:L33">
      <formula1>0</formula1>
      <formula2>9999999</formula2>
    </dataValidation>
  </dataValidations>
  <printOptions/>
  <pageMargins left="0.75" right="0.5" top="0.35" bottom="0.25" header="0.32" footer="0.27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27.57421875" style="16" customWidth="1"/>
    <col min="2" max="8" width="9.140625" style="16" customWidth="1"/>
    <col min="9" max="13" width="8.140625" style="16" customWidth="1"/>
    <col min="14" max="16384" width="9.140625" style="16" customWidth="1"/>
  </cols>
  <sheetData>
    <row r="1" spans="1:13" ht="15.75" customHeight="1">
      <c r="A1" s="31" t="s">
        <v>270</v>
      </c>
      <c r="B1" s="570" t="s">
        <v>68</v>
      </c>
      <c r="C1" s="570"/>
      <c r="D1" s="570"/>
      <c r="E1" s="570"/>
      <c r="F1" s="570"/>
      <c r="G1" s="570"/>
      <c r="H1" s="570"/>
      <c r="I1" s="643" t="s">
        <v>161</v>
      </c>
      <c r="J1" s="644"/>
      <c r="K1" s="644"/>
      <c r="L1" s="644"/>
      <c r="M1" s="644"/>
    </row>
    <row r="2" spans="1:13" ht="15.75">
      <c r="A2" s="36" t="s">
        <v>75</v>
      </c>
      <c r="B2" s="582" t="s">
        <v>962</v>
      </c>
      <c r="C2" s="582"/>
      <c r="D2" s="582"/>
      <c r="E2" s="582"/>
      <c r="F2" s="582"/>
      <c r="G2" s="582"/>
      <c r="H2" s="582"/>
      <c r="I2" s="643" t="str">
        <f>Bia!$C$10</f>
        <v>Tr.ĐH Hùng Vương</v>
      </c>
      <c r="J2" s="643"/>
      <c r="K2" s="643"/>
      <c r="L2" s="643"/>
      <c r="M2" s="643"/>
    </row>
    <row r="3" spans="1:13" ht="15.75">
      <c r="A3" s="36" t="s">
        <v>76</v>
      </c>
      <c r="B3" s="236"/>
      <c r="C3" s="236"/>
      <c r="D3" s="237"/>
      <c r="E3" s="237"/>
      <c r="F3" s="237"/>
      <c r="G3" s="237"/>
      <c r="H3" s="237"/>
      <c r="I3" s="642"/>
      <c r="J3" s="642"/>
      <c r="K3" s="642"/>
      <c r="L3" s="642"/>
      <c r="M3" s="642"/>
    </row>
    <row r="4" spans="1:13" ht="12.75" customHeight="1">
      <c r="A4" s="36" t="s">
        <v>77</v>
      </c>
      <c r="B4" s="231"/>
      <c r="C4" s="570" t="s">
        <v>69</v>
      </c>
      <c r="D4" s="570"/>
      <c r="E4" s="570"/>
      <c r="F4" s="570"/>
      <c r="G4" s="570"/>
      <c r="H4" s="347"/>
      <c r="I4" s="642"/>
      <c r="J4" s="642"/>
      <c r="K4" s="642"/>
      <c r="L4" s="642"/>
      <c r="M4" s="642"/>
    </row>
    <row r="5" spans="1:13" ht="12.75">
      <c r="A5" s="41" t="s">
        <v>79</v>
      </c>
      <c r="B5" s="231"/>
      <c r="C5" s="231"/>
      <c r="D5" s="231"/>
      <c r="E5" s="231"/>
      <c r="F5" s="231"/>
      <c r="G5" s="231"/>
      <c r="H5" s="231"/>
      <c r="I5" s="642"/>
      <c r="J5" s="642"/>
      <c r="K5" s="642"/>
      <c r="L5" s="642"/>
      <c r="M5" s="642"/>
    </row>
    <row r="6" spans="1:13" ht="15.75">
      <c r="A6" s="64"/>
      <c r="B6" s="21"/>
      <c r="C6" s="21"/>
      <c r="D6" s="21"/>
      <c r="E6" s="21"/>
      <c r="F6" s="21"/>
      <c r="G6" s="21"/>
      <c r="H6" s="21"/>
      <c r="I6" s="128"/>
      <c r="J6" s="20"/>
      <c r="K6" s="20"/>
      <c r="L6" s="20"/>
      <c r="M6" s="20"/>
    </row>
    <row r="7" spans="1:13" ht="15.75">
      <c r="A7" s="91"/>
      <c r="B7" s="154" t="s">
        <v>226</v>
      </c>
      <c r="C7" s="574" t="s">
        <v>68</v>
      </c>
      <c r="D7" s="675"/>
      <c r="E7" s="675"/>
      <c r="F7" s="675"/>
      <c r="G7" s="675"/>
      <c r="H7" s="676"/>
      <c r="I7" s="155"/>
      <c r="J7" s="156"/>
      <c r="K7" s="156"/>
      <c r="L7" s="156"/>
      <c r="M7" s="157"/>
    </row>
    <row r="8" spans="1:13" ht="15.75">
      <c r="A8" s="97"/>
      <c r="B8" s="9" t="s">
        <v>217</v>
      </c>
      <c r="C8" s="7"/>
      <c r="D8" s="681" t="s">
        <v>82</v>
      </c>
      <c r="E8" s="668"/>
      <c r="F8" s="669"/>
      <c r="G8" s="681" t="s">
        <v>937</v>
      </c>
      <c r="H8" s="669"/>
      <c r="I8" s="158"/>
      <c r="J8" s="159"/>
      <c r="K8" s="159"/>
      <c r="L8" s="159"/>
      <c r="M8" s="160"/>
    </row>
    <row r="9" spans="1:13" ht="15.75">
      <c r="A9" s="97"/>
      <c r="B9" s="9" t="s">
        <v>271</v>
      </c>
      <c r="C9" s="9" t="s">
        <v>261</v>
      </c>
      <c r="D9" s="50"/>
      <c r="E9" s="598" t="s">
        <v>43</v>
      </c>
      <c r="F9" s="599"/>
      <c r="G9" s="135" t="s">
        <v>273</v>
      </c>
      <c r="H9" s="50" t="s">
        <v>273</v>
      </c>
      <c r="I9" s="656" t="s">
        <v>26</v>
      </c>
      <c r="J9" s="674"/>
      <c r="K9" s="674"/>
      <c r="L9" s="674"/>
      <c r="M9" s="658"/>
    </row>
    <row r="10" spans="1:13" ht="15.75">
      <c r="A10" s="97"/>
      <c r="B10" s="9" t="s">
        <v>272</v>
      </c>
      <c r="C10" s="9" t="s">
        <v>256</v>
      </c>
      <c r="D10" s="9" t="s">
        <v>14</v>
      </c>
      <c r="E10" s="152" t="s">
        <v>231</v>
      </c>
      <c r="F10" s="9" t="s">
        <v>82</v>
      </c>
      <c r="G10" s="9" t="s">
        <v>274</v>
      </c>
      <c r="H10" s="50" t="s">
        <v>276</v>
      </c>
      <c r="I10" s="50"/>
      <c r="J10" s="121"/>
      <c r="K10" s="121"/>
      <c r="L10" s="121"/>
      <c r="M10" s="135"/>
    </row>
    <row r="11" spans="1:13" ht="15.75">
      <c r="A11" s="115"/>
      <c r="B11" s="10"/>
      <c r="C11" s="10"/>
      <c r="D11" s="10"/>
      <c r="E11" s="10" t="s">
        <v>0</v>
      </c>
      <c r="F11" s="9" t="s">
        <v>14</v>
      </c>
      <c r="G11" s="9" t="s">
        <v>275</v>
      </c>
      <c r="H11" s="50"/>
      <c r="I11" s="50"/>
      <c r="J11" s="121"/>
      <c r="K11" s="121"/>
      <c r="L11" s="121"/>
      <c r="M11" s="135"/>
    </row>
    <row r="12" spans="1:13" ht="12.75">
      <c r="A12" s="56" t="s">
        <v>1</v>
      </c>
      <c r="B12" s="56">
        <v>1</v>
      </c>
      <c r="C12" s="56">
        <v>2</v>
      </c>
      <c r="D12" s="56">
        <v>3</v>
      </c>
      <c r="E12" s="56">
        <v>4</v>
      </c>
      <c r="F12" s="56">
        <v>5</v>
      </c>
      <c r="G12" s="56">
        <v>6</v>
      </c>
      <c r="H12" s="89">
        <v>7</v>
      </c>
      <c r="I12" s="680">
        <v>8</v>
      </c>
      <c r="J12" s="668"/>
      <c r="K12" s="668"/>
      <c r="L12" s="668"/>
      <c r="M12" s="669"/>
    </row>
    <row r="13" spans="1:13" ht="18" customHeight="1">
      <c r="A13" s="162" t="s">
        <v>33</v>
      </c>
      <c r="B13" s="425">
        <f>SUM(B14,B17)</f>
        <v>0</v>
      </c>
      <c r="C13" s="425">
        <f aca="true" t="shared" si="0" ref="C13:H13">SUM(C14,C17)</f>
        <v>0</v>
      </c>
      <c r="D13" s="425">
        <f t="shared" si="0"/>
        <v>0</v>
      </c>
      <c r="E13" s="425">
        <f t="shared" si="0"/>
        <v>0</v>
      </c>
      <c r="F13" s="425">
        <f t="shared" si="0"/>
        <v>0</v>
      </c>
      <c r="G13" s="425">
        <f t="shared" si="0"/>
        <v>0</v>
      </c>
      <c r="H13" s="425">
        <f t="shared" si="0"/>
        <v>0</v>
      </c>
      <c r="I13" s="304"/>
      <c r="J13" s="305"/>
      <c r="K13" s="305"/>
      <c r="L13" s="305"/>
      <c r="M13" s="306"/>
    </row>
    <row r="14" spans="1:13" ht="18" customHeight="1">
      <c r="A14" s="212" t="s">
        <v>277</v>
      </c>
      <c r="B14" s="282"/>
      <c r="C14" s="282"/>
      <c r="D14" s="282"/>
      <c r="E14" s="282"/>
      <c r="F14" s="282"/>
      <c r="G14" s="282"/>
      <c r="H14" s="283"/>
      <c r="I14" s="283"/>
      <c r="J14" s="269"/>
      <c r="K14" s="269"/>
      <c r="L14" s="269"/>
      <c r="M14" s="270"/>
    </row>
    <row r="15" spans="1:13" ht="18" customHeight="1">
      <c r="A15" s="60" t="s">
        <v>278</v>
      </c>
      <c r="B15" s="282"/>
      <c r="C15" s="282"/>
      <c r="D15" s="282"/>
      <c r="E15" s="282"/>
      <c r="F15" s="282"/>
      <c r="G15" s="282"/>
      <c r="H15" s="283"/>
      <c r="I15" s="283"/>
      <c r="J15" s="269"/>
      <c r="K15" s="269"/>
      <c r="L15" s="269"/>
      <c r="M15" s="270"/>
    </row>
    <row r="16" spans="1:13" ht="18" customHeight="1">
      <c r="A16" s="60" t="s">
        <v>279</v>
      </c>
      <c r="B16" s="282"/>
      <c r="C16" s="282"/>
      <c r="D16" s="282"/>
      <c r="E16" s="282"/>
      <c r="F16" s="282"/>
      <c r="G16" s="282"/>
      <c r="H16" s="283"/>
      <c r="I16" s="283"/>
      <c r="J16" s="269"/>
      <c r="K16" s="269"/>
      <c r="L16" s="269"/>
      <c r="M16" s="270"/>
    </row>
    <row r="17" spans="1:13" ht="18" customHeight="1">
      <c r="A17" s="63" t="s">
        <v>280</v>
      </c>
      <c r="B17" s="282"/>
      <c r="C17" s="282"/>
      <c r="D17" s="282"/>
      <c r="E17" s="282"/>
      <c r="F17" s="282"/>
      <c r="G17" s="282"/>
      <c r="H17" s="283"/>
      <c r="I17" s="283"/>
      <c r="J17" s="269"/>
      <c r="K17" s="269"/>
      <c r="L17" s="269"/>
      <c r="M17" s="270"/>
    </row>
    <row r="18" spans="1:13" ht="18" customHeight="1">
      <c r="A18" s="60" t="s">
        <v>278</v>
      </c>
      <c r="B18" s="282"/>
      <c r="C18" s="282"/>
      <c r="D18" s="282"/>
      <c r="E18" s="282"/>
      <c r="F18" s="282"/>
      <c r="G18" s="282"/>
      <c r="H18" s="283"/>
      <c r="I18" s="283"/>
      <c r="J18" s="269"/>
      <c r="K18" s="269"/>
      <c r="L18" s="269"/>
      <c r="M18" s="270"/>
    </row>
    <row r="19" spans="1:13" ht="18" customHeight="1">
      <c r="A19" s="60" t="s">
        <v>279</v>
      </c>
      <c r="B19" s="282"/>
      <c r="C19" s="282"/>
      <c r="D19" s="282"/>
      <c r="E19" s="282"/>
      <c r="F19" s="282"/>
      <c r="G19" s="282"/>
      <c r="H19" s="283"/>
      <c r="I19" s="283"/>
      <c r="J19" s="269"/>
      <c r="K19" s="269"/>
      <c r="L19" s="269"/>
      <c r="M19" s="270"/>
    </row>
    <row r="20" spans="1:13" ht="18" customHeight="1">
      <c r="A20" s="120"/>
      <c r="B20" s="286"/>
      <c r="C20" s="286"/>
      <c r="D20" s="286"/>
      <c r="E20" s="286"/>
      <c r="F20" s="286"/>
      <c r="G20" s="286"/>
      <c r="H20" s="271"/>
      <c r="I20" s="271"/>
      <c r="J20" s="272"/>
      <c r="K20" s="272"/>
      <c r="L20" s="272"/>
      <c r="M20" s="273"/>
    </row>
    <row r="21" spans="1:13" s="35" customFormat="1" ht="15.75">
      <c r="A21" s="109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5" customHeight="1">
      <c r="A22" s="231"/>
      <c r="B22" s="249"/>
      <c r="C22" s="249"/>
      <c r="D22" s="249"/>
      <c r="E22" s="249"/>
      <c r="F22" s="249"/>
      <c r="G22" s="237"/>
      <c r="H22" s="677" t="s">
        <v>964</v>
      </c>
      <c r="I22" s="677"/>
      <c r="J22" s="677"/>
      <c r="K22" s="677"/>
      <c r="L22" s="677"/>
      <c r="M22" s="405"/>
    </row>
    <row r="23" spans="1:13" ht="15.75" customHeight="1">
      <c r="A23" s="232" t="s">
        <v>112</v>
      </c>
      <c r="B23" s="249"/>
      <c r="C23" s="249"/>
      <c r="D23" s="249"/>
      <c r="E23" s="249"/>
      <c r="F23" s="249"/>
      <c r="G23" s="239"/>
      <c r="H23" s="582" t="s">
        <v>115</v>
      </c>
      <c r="I23" s="582"/>
      <c r="J23" s="582"/>
      <c r="K23" s="582"/>
      <c r="L23" s="582"/>
      <c r="M23" s="641"/>
    </row>
    <row r="24" spans="1:13" ht="15" customHeight="1">
      <c r="A24" s="232" t="s">
        <v>113</v>
      </c>
      <c r="B24" s="249"/>
      <c r="C24" s="249"/>
      <c r="D24" s="249"/>
      <c r="E24" s="249"/>
      <c r="F24" s="249"/>
      <c r="G24" s="249"/>
      <c r="H24" s="678" t="s">
        <v>116</v>
      </c>
      <c r="I24" s="679"/>
      <c r="J24" s="679"/>
      <c r="K24" s="679"/>
      <c r="L24" s="679"/>
      <c r="M24" s="679"/>
    </row>
    <row r="25" spans="1:13" ht="15.75">
      <c r="A25" s="232"/>
      <c r="B25" s="249"/>
      <c r="C25" s="249"/>
      <c r="D25" s="249"/>
      <c r="E25" s="249"/>
      <c r="F25" s="249"/>
      <c r="G25" s="249"/>
      <c r="H25" s="406"/>
      <c r="I25" s="347"/>
      <c r="J25" s="347"/>
      <c r="K25" s="347"/>
      <c r="L25" s="347"/>
      <c r="M25" s="407"/>
    </row>
    <row r="26" spans="1:13" ht="15.75">
      <c r="A26" s="232"/>
      <c r="B26" s="249"/>
      <c r="C26" s="249"/>
      <c r="D26" s="249"/>
      <c r="E26" s="249"/>
      <c r="F26" s="249"/>
      <c r="G26" s="249"/>
      <c r="H26" s="367"/>
      <c r="I26" s="367"/>
      <c r="J26" s="367"/>
      <c r="K26" s="249"/>
      <c r="L26" s="249"/>
      <c r="M26" s="249"/>
    </row>
    <row r="27" spans="1:13" ht="15.75">
      <c r="A27" s="232"/>
      <c r="B27" s="249"/>
      <c r="C27" s="249"/>
      <c r="D27" s="249"/>
      <c r="E27" s="249"/>
      <c r="F27" s="249"/>
      <c r="G27" s="249"/>
      <c r="H27" s="367"/>
      <c r="I27" s="367"/>
      <c r="J27" s="367"/>
      <c r="K27" s="249"/>
      <c r="L27" s="249"/>
      <c r="M27" s="249"/>
    </row>
    <row r="28" spans="1:13" ht="15.75">
      <c r="A28" s="232"/>
      <c r="B28" s="249"/>
      <c r="C28" s="249"/>
      <c r="D28" s="249"/>
      <c r="E28" s="249"/>
      <c r="F28" s="249"/>
      <c r="G28" s="249"/>
      <c r="H28" s="367"/>
      <c r="I28" s="367"/>
      <c r="J28" s="367"/>
      <c r="K28" s="249"/>
      <c r="L28" s="249"/>
      <c r="M28" s="249"/>
    </row>
    <row r="29" spans="1:13" ht="15.75">
      <c r="A29" s="232"/>
      <c r="B29" s="249"/>
      <c r="C29" s="249"/>
      <c r="D29" s="249"/>
      <c r="E29" s="249"/>
      <c r="F29" s="249"/>
      <c r="G29" s="249"/>
      <c r="H29" s="392" t="s">
        <v>0</v>
      </c>
      <c r="I29" s="367"/>
      <c r="J29" s="367"/>
      <c r="K29" s="249"/>
      <c r="L29" s="249"/>
      <c r="M29" s="249"/>
    </row>
    <row r="30" spans="1:13" ht="15.75">
      <c r="A30" s="251" t="s">
        <v>960</v>
      </c>
      <c r="B30" s="249"/>
      <c r="C30" s="249"/>
      <c r="D30" s="249"/>
      <c r="E30" s="249"/>
      <c r="F30" s="231"/>
      <c r="G30" s="347"/>
      <c r="H30" s="251"/>
      <c r="I30" s="232"/>
      <c r="J30" s="347"/>
      <c r="K30" s="347"/>
      <c r="L30" s="347"/>
      <c r="M30" s="407"/>
    </row>
    <row r="31" spans="1:13" ht="15.75">
      <c r="A31" s="22"/>
      <c r="B31" s="64"/>
      <c r="C31" s="64"/>
      <c r="D31" s="64"/>
      <c r="E31" s="64"/>
      <c r="F31" s="64"/>
      <c r="G31" s="64"/>
      <c r="H31" s="108"/>
      <c r="I31" s="108"/>
      <c r="J31" s="108"/>
      <c r="K31" s="64"/>
      <c r="L31" s="64"/>
      <c r="M31" s="64"/>
    </row>
    <row r="32" spans="1:13" ht="15.75">
      <c r="A32" s="22"/>
      <c r="B32" s="64"/>
      <c r="C32" s="64"/>
      <c r="D32" s="64"/>
      <c r="E32" s="64"/>
      <c r="F32" s="64"/>
      <c r="G32" s="64"/>
      <c r="H32" s="108"/>
      <c r="I32" s="108"/>
      <c r="J32" s="108"/>
      <c r="K32" s="64"/>
      <c r="L32" s="64"/>
      <c r="M32" s="64"/>
    </row>
    <row r="33" spans="1:13" ht="15.75">
      <c r="A33" s="22"/>
      <c r="B33" s="64"/>
      <c r="C33" s="64"/>
      <c r="D33" s="64"/>
      <c r="E33" s="64"/>
      <c r="F33" s="64"/>
      <c r="G33" s="64"/>
      <c r="H33" s="108"/>
      <c r="I33" s="108"/>
      <c r="J33" s="108"/>
      <c r="K33" s="64"/>
      <c r="L33" s="64"/>
      <c r="M33" s="64"/>
    </row>
    <row r="34" spans="1:13" ht="15.75">
      <c r="A34" s="22"/>
      <c r="B34" s="64"/>
      <c r="C34" s="64"/>
      <c r="D34" s="64"/>
      <c r="E34" s="64"/>
      <c r="F34" s="64"/>
      <c r="G34" s="64"/>
      <c r="H34" s="30" t="s">
        <v>0</v>
      </c>
      <c r="I34" s="108"/>
      <c r="J34" s="108"/>
      <c r="K34" s="64"/>
      <c r="L34" s="64"/>
      <c r="M34" s="64"/>
    </row>
    <row r="38" spans="1:13" ht="15.75" customHeight="1">
      <c r="A38" s="31" t="s">
        <v>281</v>
      </c>
      <c r="B38" s="570" t="s">
        <v>68</v>
      </c>
      <c r="C38" s="570"/>
      <c r="D38" s="570"/>
      <c r="E38" s="570"/>
      <c r="F38" s="570"/>
      <c r="G38" s="570"/>
      <c r="H38" s="570"/>
      <c r="I38" s="643" t="s">
        <v>161</v>
      </c>
      <c r="J38" s="644"/>
      <c r="K38" s="644"/>
      <c r="L38" s="644"/>
      <c r="M38" s="644"/>
    </row>
    <row r="39" spans="1:13" ht="15.75" customHeight="1">
      <c r="A39" s="36" t="s">
        <v>75</v>
      </c>
      <c r="B39" s="582" t="s">
        <v>958</v>
      </c>
      <c r="C39" s="582"/>
      <c r="D39" s="582"/>
      <c r="E39" s="582"/>
      <c r="F39" s="582"/>
      <c r="G39" s="582"/>
      <c r="H39" s="582"/>
      <c r="I39" s="643" t="str">
        <f>Bia!$C$10</f>
        <v>Tr.ĐH Hùng Vương</v>
      </c>
      <c r="J39" s="643"/>
      <c r="K39" s="643"/>
      <c r="L39" s="643"/>
      <c r="M39" s="643"/>
    </row>
    <row r="40" spans="1:13" ht="15.75">
      <c r="A40" s="36" t="s">
        <v>76</v>
      </c>
      <c r="B40" s="236"/>
      <c r="C40" s="236"/>
      <c r="D40" s="237"/>
      <c r="E40" s="237"/>
      <c r="F40" s="237"/>
      <c r="G40" s="237"/>
      <c r="H40" s="237"/>
      <c r="I40" s="642"/>
      <c r="J40" s="642"/>
      <c r="K40" s="642"/>
      <c r="L40" s="642"/>
      <c r="M40" s="642"/>
    </row>
    <row r="41" spans="1:13" ht="12.75" customHeight="1">
      <c r="A41" s="36" t="s">
        <v>77</v>
      </c>
      <c r="B41" s="231"/>
      <c r="C41" s="570" t="s">
        <v>55</v>
      </c>
      <c r="D41" s="570"/>
      <c r="E41" s="570"/>
      <c r="F41" s="570"/>
      <c r="G41" s="570"/>
      <c r="H41" s="347"/>
      <c r="I41" s="642"/>
      <c r="J41" s="642"/>
      <c r="K41" s="642"/>
      <c r="L41" s="642"/>
      <c r="M41" s="642"/>
    </row>
    <row r="42" spans="1:13" ht="12.75">
      <c r="A42" s="41" t="s">
        <v>79</v>
      </c>
      <c r="B42" s="231"/>
      <c r="C42" s="231"/>
      <c r="D42" s="231"/>
      <c r="E42" s="231"/>
      <c r="F42" s="231"/>
      <c r="G42" s="231"/>
      <c r="H42" s="231"/>
      <c r="I42" s="642"/>
      <c r="J42" s="642"/>
      <c r="K42" s="642"/>
      <c r="L42" s="642"/>
      <c r="M42" s="642"/>
    </row>
    <row r="43" spans="1:13" ht="15.75">
      <c r="A43" s="91"/>
      <c r="B43" s="682" t="s">
        <v>47</v>
      </c>
      <c r="C43" s="575"/>
      <c r="D43" s="575"/>
      <c r="E43" s="575"/>
      <c r="F43" s="575"/>
      <c r="G43" s="575"/>
      <c r="H43" s="683"/>
      <c r="I43" s="155"/>
      <c r="J43" s="156"/>
      <c r="K43" s="156"/>
      <c r="L43" s="156"/>
      <c r="M43" s="157"/>
    </row>
    <row r="44" spans="1:13" ht="15.75">
      <c r="A44" s="97"/>
      <c r="B44" s="684" t="s">
        <v>46</v>
      </c>
      <c r="C44" s="655"/>
      <c r="D44" s="585" t="s">
        <v>82</v>
      </c>
      <c r="E44" s="586"/>
      <c r="F44" s="659"/>
      <c r="G44" s="585" t="s">
        <v>937</v>
      </c>
      <c r="H44" s="659"/>
      <c r="I44" s="158"/>
      <c r="J44" s="159"/>
      <c r="K44" s="159"/>
      <c r="L44" s="159"/>
      <c r="M44" s="160"/>
    </row>
    <row r="45" spans="1:13" ht="15.75">
      <c r="A45" s="97"/>
      <c r="B45" s="656"/>
      <c r="C45" s="658"/>
      <c r="D45" s="50"/>
      <c r="E45" s="598" t="s">
        <v>43</v>
      </c>
      <c r="F45" s="599"/>
      <c r="G45" s="135" t="s">
        <v>233</v>
      </c>
      <c r="H45" s="50" t="s">
        <v>233</v>
      </c>
      <c r="I45" s="656" t="s">
        <v>26</v>
      </c>
      <c r="J45" s="674"/>
      <c r="K45" s="674"/>
      <c r="L45" s="674"/>
      <c r="M45" s="658"/>
    </row>
    <row r="46" spans="1:13" ht="15.75">
      <c r="A46" s="97"/>
      <c r="B46" s="656"/>
      <c r="C46" s="658"/>
      <c r="D46" s="9" t="s">
        <v>14</v>
      </c>
      <c r="E46" s="152" t="s">
        <v>33</v>
      </c>
      <c r="F46" s="9" t="s">
        <v>82</v>
      </c>
      <c r="G46" s="9" t="s">
        <v>274</v>
      </c>
      <c r="H46" s="50" t="s">
        <v>276</v>
      </c>
      <c r="I46" s="50"/>
      <c r="J46" s="121"/>
      <c r="K46" s="121"/>
      <c r="L46" s="121"/>
      <c r="M46" s="135"/>
    </row>
    <row r="47" spans="1:13" ht="15.75">
      <c r="A47" s="115"/>
      <c r="B47" s="585"/>
      <c r="C47" s="659"/>
      <c r="D47" s="10"/>
      <c r="E47" s="10" t="s">
        <v>0</v>
      </c>
      <c r="F47" s="9" t="s">
        <v>14</v>
      </c>
      <c r="G47" s="9" t="s">
        <v>275</v>
      </c>
      <c r="H47" s="50"/>
      <c r="I47" s="50"/>
      <c r="J47" s="121"/>
      <c r="K47" s="121"/>
      <c r="L47" s="121"/>
      <c r="M47" s="135"/>
    </row>
    <row r="48" spans="1:13" ht="12.75">
      <c r="A48" s="56" t="s">
        <v>1</v>
      </c>
      <c r="B48" s="685">
        <v>1</v>
      </c>
      <c r="C48" s="599"/>
      <c r="D48" s="56">
        <v>2</v>
      </c>
      <c r="E48" s="56">
        <v>3</v>
      </c>
      <c r="F48" s="56">
        <v>4</v>
      </c>
      <c r="G48" s="56">
        <v>5</v>
      </c>
      <c r="H48" s="89">
        <v>6</v>
      </c>
      <c r="I48" s="680">
        <v>7</v>
      </c>
      <c r="J48" s="668"/>
      <c r="K48" s="668"/>
      <c r="L48" s="668"/>
      <c r="M48" s="669"/>
    </row>
    <row r="49" spans="1:13" ht="15.75">
      <c r="A49" s="162" t="s">
        <v>33</v>
      </c>
      <c r="B49" s="412"/>
      <c r="C49" s="432">
        <f aca="true" t="shared" si="1" ref="C49:H49">SUM(C50,C53,C56)</f>
        <v>0</v>
      </c>
      <c r="D49" s="425">
        <f t="shared" si="1"/>
        <v>0</v>
      </c>
      <c r="E49" s="425">
        <f t="shared" si="1"/>
        <v>0</v>
      </c>
      <c r="F49" s="425">
        <f t="shared" si="1"/>
        <v>0</v>
      </c>
      <c r="G49" s="425">
        <f t="shared" si="1"/>
        <v>0</v>
      </c>
      <c r="H49" s="425">
        <f t="shared" si="1"/>
        <v>0</v>
      </c>
      <c r="I49" s="413"/>
      <c r="J49" s="378"/>
      <c r="K49" s="378"/>
      <c r="L49" s="378"/>
      <c r="M49" s="414"/>
    </row>
    <row r="50" spans="1:13" ht="15.75">
      <c r="A50" s="212" t="s">
        <v>282</v>
      </c>
      <c r="B50" s="411"/>
      <c r="C50" s="415"/>
      <c r="D50" s="241"/>
      <c r="E50" s="241"/>
      <c r="F50" s="241"/>
      <c r="G50" s="241"/>
      <c r="H50" s="290"/>
      <c r="I50" s="290"/>
      <c r="J50" s="288"/>
      <c r="K50" s="288"/>
      <c r="L50" s="288"/>
      <c r="M50" s="289"/>
    </row>
    <row r="51" spans="1:13" ht="15.75">
      <c r="A51" s="60" t="s">
        <v>278</v>
      </c>
      <c r="B51" s="408"/>
      <c r="C51" s="415"/>
      <c r="D51" s="241"/>
      <c r="E51" s="241"/>
      <c r="F51" s="241"/>
      <c r="G51" s="241"/>
      <c r="H51" s="290"/>
      <c r="I51" s="290"/>
      <c r="J51" s="288"/>
      <c r="K51" s="288"/>
      <c r="L51" s="288"/>
      <c r="M51" s="289"/>
    </row>
    <row r="52" spans="1:13" ht="15.75">
      <c r="A52" s="60" t="s">
        <v>279</v>
      </c>
      <c r="B52" s="409"/>
      <c r="C52" s="289"/>
      <c r="D52" s="241"/>
      <c r="E52" s="241"/>
      <c r="F52" s="241"/>
      <c r="G52" s="241"/>
      <c r="H52" s="290"/>
      <c r="I52" s="290"/>
      <c r="J52" s="288"/>
      <c r="K52" s="288"/>
      <c r="L52" s="288"/>
      <c r="M52" s="289"/>
    </row>
    <row r="53" spans="1:13" ht="15.75">
      <c r="A53" s="63" t="s">
        <v>283</v>
      </c>
      <c r="B53" s="410"/>
      <c r="C53" s="289"/>
      <c r="D53" s="241"/>
      <c r="E53" s="241"/>
      <c r="F53" s="241"/>
      <c r="G53" s="241"/>
      <c r="H53" s="290"/>
      <c r="I53" s="290"/>
      <c r="J53" s="288"/>
      <c r="K53" s="288"/>
      <c r="L53" s="288"/>
      <c r="M53" s="289"/>
    </row>
    <row r="54" spans="1:13" ht="15.75">
      <c r="A54" s="60" t="s">
        <v>278</v>
      </c>
      <c r="B54" s="410"/>
      <c r="C54" s="289"/>
      <c r="D54" s="291"/>
      <c r="E54" s="291"/>
      <c r="F54" s="291"/>
      <c r="G54" s="291"/>
      <c r="H54" s="292"/>
      <c r="I54" s="290"/>
      <c r="J54" s="288"/>
      <c r="K54" s="288"/>
      <c r="L54" s="288"/>
      <c r="M54" s="289"/>
    </row>
    <row r="55" spans="1:13" ht="15.75">
      <c r="A55" s="60" t="s">
        <v>279</v>
      </c>
      <c r="B55" s="410"/>
      <c r="C55" s="289"/>
      <c r="D55" s="291"/>
      <c r="E55" s="291"/>
      <c r="F55" s="291"/>
      <c r="G55" s="291"/>
      <c r="H55" s="292"/>
      <c r="I55" s="416"/>
      <c r="J55" s="296"/>
      <c r="K55" s="296"/>
      <c r="L55" s="296"/>
      <c r="M55" s="417"/>
    </row>
    <row r="56" spans="1:13" ht="15.75">
      <c r="A56" s="63" t="s">
        <v>284</v>
      </c>
      <c r="B56" s="410"/>
      <c r="C56" s="289"/>
      <c r="D56" s="241"/>
      <c r="E56" s="241"/>
      <c r="F56" s="241"/>
      <c r="G56" s="241"/>
      <c r="H56" s="290"/>
      <c r="I56" s="418"/>
      <c r="J56" s="419"/>
      <c r="K56" s="419"/>
      <c r="L56" s="419"/>
      <c r="M56" s="420"/>
    </row>
    <row r="57" spans="1:13" ht="15.75">
      <c r="A57" s="15"/>
      <c r="B57" s="107"/>
      <c r="C57" s="295"/>
      <c r="D57" s="242"/>
      <c r="E57" s="242"/>
      <c r="F57" s="242"/>
      <c r="G57" s="242"/>
      <c r="H57" s="293"/>
      <c r="I57" s="293"/>
      <c r="J57" s="294"/>
      <c r="K57" s="294"/>
      <c r="L57" s="294"/>
      <c r="M57" s="295"/>
    </row>
    <row r="58" spans="1:13" s="35" customFormat="1" ht="15.75">
      <c r="A58" s="109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</row>
    <row r="59" spans="1:13" ht="15" customHeight="1">
      <c r="A59" s="231"/>
      <c r="B59" s="249"/>
      <c r="C59" s="249"/>
      <c r="D59" s="249"/>
      <c r="E59" s="249"/>
      <c r="F59" s="249"/>
      <c r="G59" s="237"/>
      <c r="H59" s="677" t="s">
        <v>963</v>
      </c>
      <c r="I59" s="677"/>
      <c r="J59" s="677"/>
      <c r="K59" s="677"/>
      <c r="L59" s="677"/>
      <c r="M59" s="405"/>
    </row>
    <row r="60" spans="1:13" ht="15.75" customHeight="1">
      <c r="A60" s="232" t="s">
        <v>112</v>
      </c>
      <c r="B60" s="249"/>
      <c r="C60" s="249"/>
      <c r="D60" s="249"/>
      <c r="E60" s="249"/>
      <c r="F60" s="249"/>
      <c r="G60" s="239"/>
      <c r="H60" s="582" t="s">
        <v>115</v>
      </c>
      <c r="I60" s="582"/>
      <c r="J60" s="582"/>
      <c r="K60" s="582"/>
      <c r="L60" s="582"/>
      <c r="M60" s="641"/>
    </row>
    <row r="61" spans="1:13" ht="15" customHeight="1">
      <c r="A61" s="232" t="s">
        <v>113</v>
      </c>
      <c r="B61" s="249"/>
      <c r="C61" s="249"/>
      <c r="D61" s="249"/>
      <c r="E61" s="249"/>
      <c r="F61" s="249"/>
      <c r="G61" s="249"/>
      <c r="H61" s="678" t="s">
        <v>116</v>
      </c>
      <c r="I61" s="679"/>
      <c r="J61" s="679"/>
      <c r="K61" s="679"/>
      <c r="L61" s="679"/>
      <c r="M61" s="679"/>
    </row>
    <row r="62" spans="1:13" ht="15.75">
      <c r="A62" s="232"/>
      <c r="B62" s="249"/>
      <c r="C62" s="249"/>
      <c r="D62" s="249"/>
      <c r="E62" s="249"/>
      <c r="F62" s="249"/>
      <c r="G62" s="249"/>
      <c r="H62" s="406"/>
      <c r="I62" s="347"/>
      <c r="J62" s="347"/>
      <c r="K62" s="347"/>
      <c r="L62" s="347"/>
      <c r="M62" s="407"/>
    </row>
    <row r="63" spans="1:13" ht="15.75">
      <c r="A63" s="232"/>
      <c r="B63" s="249"/>
      <c r="C63" s="249"/>
      <c r="D63" s="249"/>
      <c r="E63" s="249"/>
      <c r="F63" s="249"/>
      <c r="G63" s="249"/>
      <c r="H63" s="367"/>
      <c r="I63" s="367"/>
      <c r="J63" s="367"/>
      <c r="K63" s="249"/>
      <c r="L63" s="249"/>
      <c r="M63" s="249"/>
    </row>
    <row r="64" spans="1:13" ht="15.75">
      <c r="A64" s="232"/>
      <c r="B64" s="249"/>
      <c r="C64" s="249"/>
      <c r="D64" s="249"/>
      <c r="E64" s="249"/>
      <c r="F64" s="249"/>
      <c r="G64" s="249"/>
      <c r="H64" s="367"/>
      <c r="I64" s="367"/>
      <c r="J64" s="367"/>
      <c r="K64" s="249"/>
      <c r="L64" s="249"/>
      <c r="M64" s="249"/>
    </row>
    <row r="65" spans="1:13" ht="15.75">
      <c r="A65" s="232"/>
      <c r="B65" s="249"/>
      <c r="C65" s="249"/>
      <c r="D65" s="249"/>
      <c r="E65" s="249"/>
      <c r="F65" s="249"/>
      <c r="G65" s="249"/>
      <c r="H65" s="367"/>
      <c r="I65" s="367"/>
      <c r="J65" s="367"/>
      <c r="K65" s="249"/>
      <c r="L65" s="249"/>
      <c r="M65" s="249"/>
    </row>
    <row r="66" spans="1:13" ht="15.75">
      <c r="A66" s="232"/>
      <c r="B66" s="249"/>
      <c r="C66" s="249"/>
      <c r="D66" s="249"/>
      <c r="E66" s="249"/>
      <c r="F66" s="249"/>
      <c r="G66" s="249"/>
      <c r="H66" s="392" t="s">
        <v>0</v>
      </c>
      <c r="I66" s="367"/>
      <c r="J66" s="367"/>
      <c r="K66" s="249"/>
      <c r="L66" s="249"/>
      <c r="M66" s="249"/>
    </row>
    <row r="67" spans="1:13" ht="15.75">
      <c r="A67" s="251" t="s">
        <v>960</v>
      </c>
      <c r="B67" s="249"/>
      <c r="C67" s="249"/>
      <c r="D67" s="249"/>
      <c r="E67" s="249"/>
      <c r="F67" s="231"/>
      <c r="G67" s="347"/>
      <c r="H67" s="251"/>
      <c r="I67" s="232"/>
      <c r="J67" s="347"/>
      <c r="K67" s="347"/>
      <c r="L67" s="347"/>
      <c r="M67" s="407"/>
    </row>
  </sheetData>
  <sheetProtection password="A6D1" sheet="1"/>
  <mergeCells count="36">
    <mergeCell ref="C4:G4"/>
    <mergeCell ref="C41:G41"/>
    <mergeCell ref="H60:M60"/>
    <mergeCell ref="H61:M61"/>
    <mergeCell ref="B43:H43"/>
    <mergeCell ref="B44:C47"/>
    <mergeCell ref="B48:C48"/>
    <mergeCell ref="D44:F44"/>
    <mergeCell ref="G44:H44"/>
    <mergeCell ref="E45:F45"/>
    <mergeCell ref="G8:H8"/>
    <mergeCell ref="E9:F9"/>
    <mergeCell ref="I45:M45"/>
    <mergeCell ref="I48:M48"/>
    <mergeCell ref="H59:L59"/>
    <mergeCell ref="B39:H39"/>
    <mergeCell ref="I39:M39"/>
    <mergeCell ref="I40:M40"/>
    <mergeCell ref="I41:M41"/>
    <mergeCell ref="I42:M42"/>
    <mergeCell ref="B38:H38"/>
    <mergeCell ref="I38:M38"/>
    <mergeCell ref="H22:L22"/>
    <mergeCell ref="H23:M23"/>
    <mergeCell ref="H24:M24"/>
    <mergeCell ref="I12:M12"/>
    <mergeCell ref="I5:M5"/>
    <mergeCell ref="I9:M9"/>
    <mergeCell ref="I4:M4"/>
    <mergeCell ref="I1:M1"/>
    <mergeCell ref="B2:H2"/>
    <mergeCell ref="I2:M2"/>
    <mergeCell ref="I3:M3"/>
    <mergeCell ref="B1:H1"/>
    <mergeCell ref="C7:H7"/>
    <mergeCell ref="D8:F8"/>
  </mergeCells>
  <dataValidations count="1">
    <dataValidation type="whole" allowBlank="1" showInputMessage="1" showErrorMessage="1" promptTitle="Nhập sô!" prompt="Nhập số liệu" errorTitle="Lỗi" error="Chỉ được nhập số!" sqref="C50:H57 B14:H20">
      <formula1>0</formula1>
      <formula2>9999999</formula2>
    </dataValidation>
  </dataValidations>
  <printOptions/>
  <pageMargins left="0.5" right="0.25" top="0.5" bottom="0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7">
      <selection activeCell="D23" sqref="D23:P30"/>
    </sheetView>
  </sheetViews>
  <sheetFormatPr defaultColWidth="9.140625" defaultRowHeight="12.75"/>
  <cols>
    <col min="1" max="1" width="31.57421875" style="16" customWidth="1"/>
    <col min="2" max="4" width="5.140625" style="16" customWidth="1"/>
    <col min="5" max="5" width="6.140625" style="16" customWidth="1"/>
    <col min="6" max="21" width="5.140625" style="16" customWidth="1"/>
    <col min="22" max="16384" width="9.140625" style="16" customWidth="1"/>
  </cols>
  <sheetData>
    <row r="1" spans="1:21" ht="15" customHeight="1">
      <c r="A1" s="31" t="s">
        <v>285</v>
      </c>
      <c r="B1" s="570" t="s">
        <v>70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3" t="s">
        <v>161</v>
      </c>
      <c r="O1" s="644"/>
      <c r="P1" s="644"/>
      <c r="Q1" s="644"/>
      <c r="R1" s="644"/>
      <c r="S1" s="234"/>
      <c r="T1" s="231"/>
      <c r="U1" s="231"/>
    </row>
    <row r="2" spans="1:21" ht="15" customHeight="1">
      <c r="A2" s="36" t="s">
        <v>75</v>
      </c>
      <c r="B2" s="582" t="s">
        <v>949</v>
      </c>
      <c r="C2" s="582"/>
      <c r="D2" s="582"/>
      <c r="E2" s="582"/>
      <c r="F2" s="590"/>
      <c r="G2" s="590"/>
      <c r="H2" s="590"/>
      <c r="I2" s="590"/>
      <c r="J2" s="641"/>
      <c r="K2" s="641"/>
      <c r="L2" s="641"/>
      <c r="M2" s="641"/>
      <c r="N2" s="643" t="str">
        <f>Bia!$C$10</f>
        <v>Tr.ĐH Hùng Vương</v>
      </c>
      <c r="O2" s="643"/>
      <c r="P2" s="643"/>
      <c r="Q2" s="643"/>
      <c r="R2" s="643"/>
      <c r="S2" s="312"/>
      <c r="T2" s="231"/>
      <c r="U2" s="231"/>
    </row>
    <row r="3" spans="1:21" ht="15" customHeight="1">
      <c r="A3" s="36" t="s">
        <v>76</v>
      </c>
      <c r="B3" s="252"/>
      <c r="C3" s="252"/>
      <c r="D3" s="252"/>
      <c r="E3" s="252"/>
      <c r="F3" s="252"/>
      <c r="G3" s="252"/>
      <c r="H3" s="252"/>
      <c r="I3" s="252"/>
      <c r="J3" s="312"/>
      <c r="K3" s="263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ht="15" customHeight="1">
      <c r="A4" s="36" t="s">
        <v>77</v>
      </c>
      <c r="B4" s="252"/>
      <c r="C4" s="252"/>
      <c r="D4" s="252"/>
      <c r="E4" s="252"/>
      <c r="F4" s="252"/>
      <c r="G4" s="252"/>
      <c r="H4" s="252"/>
      <c r="I4" s="252"/>
      <c r="J4" s="312"/>
      <c r="K4" s="263"/>
      <c r="L4" s="231"/>
      <c r="M4" s="231"/>
      <c r="N4" s="231"/>
      <c r="O4" s="234"/>
      <c r="P4" s="234"/>
      <c r="Q4" s="234"/>
      <c r="R4" s="234"/>
      <c r="S4" s="234"/>
      <c r="T4" s="231"/>
      <c r="U4" s="231"/>
    </row>
    <row r="5" spans="1:21" ht="15" customHeight="1">
      <c r="A5" s="41" t="s">
        <v>79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4"/>
      <c r="O5" s="234"/>
      <c r="P5" s="234"/>
      <c r="Q5" s="234"/>
      <c r="R5" s="234"/>
      <c r="S5" s="234"/>
      <c r="T5" s="231"/>
      <c r="U5" s="231"/>
    </row>
    <row r="6" spans="1:21" ht="13.5" customHeight="1">
      <c r="A6" s="215"/>
      <c r="B6" s="118" t="s">
        <v>0</v>
      </c>
      <c r="C6" s="605" t="s">
        <v>82</v>
      </c>
      <c r="D6" s="689"/>
      <c r="E6" s="689"/>
      <c r="F6" s="689"/>
      <c r="G6" s="689"/>
      <c r="H6" s="689"/>
      <c r="I6" s="690"/>
      <c r="J6" s="605" t="s">
        <v>20</v>
      </c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3"/>
    </row>
    <row r="7" spans="1:21" ht="13.5" customHeight="1">
      <c r="A7" s="210"/>
      <c r="B7" s="218" t="s">
        <v>261</v>
      </c>
      <c r="C7" s="219"/>
      <c r="D7" s="602" t="s">
        <v>43</v>
      </c>
      <c r="E7" s="604"/>
      <c r="F7" s="118" t="s">
        <v>7</v>
      </c>
      <c r="G7" s="686" t="s">
        <v>129</v>
      </c>
      <c r="H7" s="118" t="s">
        <v>9</v>
      </c>
      <c r="I7" s="686" t="s">
        <v>129</v>
      </c>
      <c r="J7" s="118" t="s">
        <v>15</v>
      </c>
      <c r="K7" s="686" t="s">
        <v>129</v>
      </c>
      <c r="L7" s="220" t="s">
        <v>12</v>
      </c>
      <c r="M7" s="686" t="s">
        <v>129</v>
      </c>
      <c r="N7" s="220" t="s">
        <v>21</v>
      </c>
      <c r="O7" s="686" t="s">
        <v>129</v>
      </c>
      <c r="P7" s="220" t="s">
        <v>22</v>
      </c>
      <c r="Q7" s="686" t="s">
        <v>129</v>
      </c>
      <c r="R7" s="220" t="s">
        <v>4</v>
      </c>
      <c r="S7" s="686" t="s">
        <v>129</v>
      </c>
      <c r="T7" s="220"/>
      <c r="U7" s="686" t="s">
        <v>129</v>
      </c>
    </row>
    <row r="8" spans="1:21" ht="13.5" customHeight="1">
      <c r="A8" s="210"/>
      <c r="B8" s="218" t="s">
        <v>256</v>
      </c>
      <c r="C8" s="219" t="s">
        <v>14</v>
      </c>
      <c r="D8" s="118" t="s">
        <v>261</v>
      </c>
      <c r="E8" s="686" t="s">
        <v>129</v>
      </c>
      <c r="F8" s="152" t="s">
        <v>8</v>
      </c>
      <c r="G8" s="687"/>
      <c r="H8" s="152" t="s">
        <v>10</v>
      </c>
      <c r="I8" s="687"/>
      <c r="J8" s="152" t="s">
        <v>16</v>
      </c>
      <c r="K8" s="687"/>
      <c r="L8" s="152" t="s">
        <v>11</v>
      </c>
      <c r="M8" s="687"/>
      <c r="N8" s="152" t="s">
        <v>23</v>
      </c>
      <c r="O8" s="687"/>
      <c r="P8" s="152" t="s">
        <v>24</v>
      </c>
      <c r="Q8" s="687"/>
      <c r="R8" s="152" t="s">
        <v>13</v>
      </c>
      <c r="S8" s="687"/>
      <c r="T8" s="152" t="s">
        <v>48</v>
      </c>
      <c r="U8" s="687"/>
    </row>
    <row r="9" spans="1:21" ht="13.5" customHeight="1">
      <c r="A9" s="216"/>
      <c r="B9" s="221" t="s">
        <v>0</v>
      </c>
      <c r="C9" s="200" t="s">
        <v>0</v>
      </c>
      <c r="D9" s="57" t="s">
        <v>256</v>
      </c>
      <c r="E9" s="688"/>
      <c r="F9" s="57"/>
      <c r="G9" s="688"/>
      <c r="H9" s="57" t="s">
        <v>8</v>
      </c>
      <c r="I9" s="688"/>
      <c r="J9" s="57" t="s">
        <v>11</v>
      </c>
      <c r="K9" s="688"/>
      <c r="L9" s="57"/>
      <c r="M9" s="688"/>
      <c r="N9" s="57" t="s">
        <v>19</v>
      </c>
      <c r="O9" s="688"/>
      <c r="P9" s="57"/>
      <c r="Q9" s="688"/>
      <c r="R9" s="57"/>
      <c r="S9" s="688"/>
      <c r="T9" s="57"/>
      <c r="U9" s="688"/>
    </row>
    <row r="10" spans="1:21" ht="13.5" customHeight="1">
      <c r="A10" s="198" t="s">
        <v>1</v>
      </c>
      <c r="B10" s="198">
        <v>1</v>
      </c>
      <c r="C10" s="198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10">
        <v>16</v>
      </c>
      <c r="R10" s="10">
        <v>17</v>
      </c>
      <c r="S10" s="10">
        <v>18</v>
      </c>
      <c r="T10" s="10">
        <v>19</v>
      </c>
      <c r="U10" s="10">
        <v>20</v>
      </c>
    </row>
    <row r="11" spans="1:21" ht="13.5" customHeight="1">
      <c r="A11" s="209" t="s">
        <v>286</v>
      </c>
      <c r="B11" s="425">
        <f>SUM(B12,B18)</f>
        <v>469</v>
      </c>
      <c r="C11" s="425">
        <f aca="true" t="shared" si="0" ref="C11:U11">SUM(C12,C18)</f>
        <v>284</v>
      </c>
      <c r="D11" s="425">
        <f t="shared" si="0"/>
        <v>5</v>
      </c>
      <c r="E11" s="425">
        <f t="shared" si="0"/>
        <v>2</v>
      </c>
      <c r="F11" s="425">
        <f t="shared" si="0"/>
        <v>2</v>
      </c>
      <c r="G11" s="425">
        <f t="shared" si="0"/>
        <v>0</v>
      </c>
      <c r="H11" s="425">
        <f t="shared" si="0"/>
        <v>13</v>
      </c>
      <c r="I11" s="425">
        <f t="shared" si="0"/>
        <v>0</v>
      </c>
      <c r="J11" s="425">
        <f t="shared" si="0"/>
        <v>22</v>
      </c>
      <c r="K11" s="425">
        <f t="shared" si="0"/>
        <v>0</v>
      </c>
      <c r="L11" s="425">
        <f t="shared" si="0"/>
        <v>185</v>
      </c>
      <c r="M11" s="425">
        <f t="shared" si="0"/>
        <v>0</v>
      </c>
      <c r="N11" s="425">
        <f t="shared" si="0"/>
        <v>0</v>
      </c>
      <c r="O11" s="425">
        <f t="shared" si="0"/>
        <v>0</v>
      </c>
      <c r="P11" s="425">
        <f t="shared" si="0"/>
        <v>188</v>
      </c>
      <c r="Q11" s="425">
        <f t="shared" si="0"/>
        <v>0</v>
      </c>
      <c r="R11" s="425">
        <f t="shared" si="0"/>
        <v>6</v>
      </c>
      <c r="S11" s="425">
        <f t="shared" si="0"/>
        <v>0</v>
      </c>
      <c r="T11" s="425">
        <f t="shared" si="0"/>
        <v>53</v>
      </c>
      <c r="U11" s="425">
        <f t="shared" si="0"/>
        <v>0</v>
      </c>
    </row>
    <row r="12" spans="1:21" ht="15.75" customHeight="1">
      <c r="A12" s="212" t="s">
        <v>287</v>
      </c>
      <c r="B12" s="559">
        <f>SUM(B13:B17)</f>
        <v>77</v>
      </c>
      <c r="C12" s="559">
        <v>34</v>
      </c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  <c r="O12" s="559"/>
      <c r="P12" s="559">
        <f>SUM(P13:P17)</f>
        <v>18</v>
      </c>
      <c r="Q12" s="559"/>
      <c r="R12" s="559">
        <f>SUM(R13:R17)</f>
        <v>6</v>
      </c>
      <c r="S12" s="559"/>
      <c r="T12" s="559">
        <f>SUM(T13:T17)</f>
        <v>53</v>
      </c>
      <c r="U12" s="421"/>
    </row>
    <row r="13" spans="1:21" ht="15.75" customHeight="1">
      <c r="A13" s="60" t="s">
        <v>288</v>
      </c>
      <c r="B13" s="536">
        <v>1</v>
      </c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>
        <v>1</v>
      </c>
      <c r="Q13" s="536"/>
      <c r="R13" s="536"/>
      <c r="S13" s="536"/>
      <c r="T13" s="536"/>
      <c r="U13" s="529"/>
    </row>
    <row r="14" spans="1:21" ht="15.75" customHeight="1">
      <c r="A14" s="60" t="s">
        <v>289</v>
      </c>
      <c r="B14" s="536"/>
      <c r="C14" s="536"/>
      <c r="D14" s="536"/>
      <c r="E14" s="536"/>
      <c r="F14" s="536"/>
      <c r="G14" s="536"/>
      <c r="H14" s="536"/>
      <c r="I14" s="536"/>
      <c r="J14" s="536"/>
      <c r="K14" s="536"/>
      <c r="L14" s="536"/>
      <c r="M14" s="536"/>
      <c r="N14" s="536"/>
      <c r="O14" s="536"/>
      <c r="P14" s="536"/>
      <c r="Q14" s="536"/>
      <c r="R14" s="536"/>
      <c r="S14" s="536"/>
      <c r="T14" s="536"/>
      <c r="U14" s="529"/>
    </row>
    <row r="15" spans="1:21" ht="25.5">
      <c r="A15" s="217" t="s">
        <v>290</v>
      </c>
      <c r="B15" s="536">
        <v>40</v>
      </c>
      <c r="C15" s="536"/>
      <c r="D15" s="536"/>
      <c r="E15" s="536"/>
      <c r="F15" s="536"/>
      <c r="G15" s="536"/>
      <c r="H15" s="536"/>
      <c r="I15" s="536"/>
      <c r="J15" s="536"/>
      <c r="K15" s="536"/>
      <c r="L15" s="536"/>
      <c r="M15" s="536"/>
      <c r="N15" s="536"/>
      <c r="O15" s="536"/>
      <c r="P15" s="536">
        <v>17</v>
      </c>
      <c r="Q15" s="536"/>
      <c r="R15" s="536">
        <v>6</v>
      </c>
      <c r="S15" s="536"/>
      <c r="T15" s="536">
        <v>17</v>
      </c>
      <c r="U15" s="529"/>
    </row>
    <row r="16" spans="1:21" ht="14.25" customHeight="1">
      <c r="A16" s="60" t="s">
        <v>289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</row>
    <row r="17" spans="1:21" ht="14.25" customHeight="1">
      <c r="A17" s="15" t="s">
        <v>291</v>
      </c>
      <c r="B17" s="242">
        <v>36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>
        <v>36</v>
      </c>
      <c r="U17" s="242"/>
    </row>
    <row r="18" spans="1:21" ht="13.5" customHeight="1">
      <c r="A18" s="59" t="s">
        <v>292</v>
      </c>
      <c r="B18" s="528">
        <f>F18+H18+J18+L18+P18</f>
        <v>392</v>
      </c>
      <c r="C18" s="560">
        <v>250</v>
      </c>
      <c r="D18" s="560">
        <v>5</v>
      </c>
      <c r="E18" s="560">
        <v>2</v>
      </c>
      <c r="F18" s="528">
        <v>2</v>
      </c>
      <c r="G18" s="528"/>
      <c r="H18" s="528">
        <v>13</v>
      </c>
      <c r="I18" s="528"/>
      <c r="J18" s="528">
        <v>22</v>
      </c>
      <c r="K18" s="528"/>
      <c r="L18" s="528">
        <v>185</v>
      </c>
      <c r="M18" s="528"/>
      <c r="N18" s="528"/>
      <c r="O18" s="528"/>
      <c r="P18" s="528">
        <v>170</v>
      </c>
      <c r="Q18" s="422"/>
      <c r="R18" s="422"/>
      <c r="S18" s="422"/>
      <c r="T18" s="422"/>
      <c r="U18" s="422"/>
    </row>
    <row r="19" spans="1:21" ht="13.5" customHeight="1">
      <c r="A19" s="60" t="s">
        <v>293</v>
      </c>
      <c r="B19" s="241">
        <f>F19+H19+J19+L19+P19</f>
        <v>392</v>
      </c>
      <c r="C19" s="241"/>
      <c r="D19" s="241"/>
      <c r="E19" s="241"/>
      <c r="F19" s="241">
        <v>2</v>
      </c>
      <c r="G19" s="241"/>
      <c r="H19" s="241">
        <v>13</v>
      </c>
      <c r="I19" s="241"/>
      <c r="J19" s="241">
        <v>22</v>
      </c>
      <c r="K19" s="241"/>
      <c r="L19" s="241">
        <v>185</v>
      </c>
      <c r="M19" s="241"/>
      <c r="N19" s="241"/>
      <c r="O19" s="241"/>
      <c r="P19" s="241">
        <v>170</v>
      </c>
      <c r="Q19" s="241"/>
      <c r="R19" s="241"/>
      <c r="S19" s="241"/>
      <c r="T19" s="241"/>
      <c r="U19" s="241"/>
    </row>
    <row r="20" spans="1:21" ht="13.5" customHeight="1">
      <c r="A20" s="60" t="s">
        <v>294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</row>
    <row r="21" spans="1:21" ht="13.5" customHeight="1">
      <c r="A21" s="15" t="s">
        <v>295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</row>
    <row r="22" spans="1:21" ht="13.5" customHeight="1">
      <c r="A22" s="110" t="s">
        <v>296</v>
      </c>
      <c r="B22" s="530">
        <f>F22+H22+J22+L22+P22</f>
        <v>392</v>
      </c>
      <c r="C22" s="530"/>
      <c r="D22" s="530"/>
      <c r="E22" s="530"/>
      <c r="F22" s="530">
        <v>2</v>
      </c>
      <c r="G22" s="530"/>
      <c r="H22" s="530">
        <v>13</v>
      </c>
      <c r="I22" s="530"/>
      <c r="J22" s="530">
        <v>22</v>
      </c>
      <c r="K22" s="530"/>
      <c r="L22" s="530">
        <v>185</v>
      </c>
      <c r="M22" s="530"/>
      <c r="N22" s="530"/>
      <c r="O22" s="530"/>
      <c r="P22" s="530">
        <v>170</v>
      </c>
      <c r="Q22" s="240"/>
      <c r="R22" s="240"/>
      <c r="S22" s="240"/>
      <c r="T22" s="240"/>
      <c r="U22" s="240"/>
    </row>
    <row r="23" spans="1:21" ht="13.5" customHeight="1">
      <c r="A23" s="60" t="s">
        <v>297</v>
      </c>
      <c r="B23" s="531">
        <f aca="true" t="shared" si="1" ref="B23:B29">SUM(D23:U23)</f>
        <v>177</v>
      </c>
      <c r="C23" s="532"/>
      <c r="D23" s="532"/>
      <c r="E23" s="532"/>
      <c r="F23" s="532"/>
      <c r="G23" s="532"/>
      <c r="H23" s="532"/>
      <c r="I23" s="532"/>
      <c r="J23" s="532"/>
      <c r="K23" s="532"/>
      <c r="L23" s="532">
        <v>70</v>
      </c>
      <c r="M23" s="532"/>
      <c r="N23" s="532"/>
      <c r="O23" s="532"/>
      <c r="P23" s="532">
        <v>107</v>
      </c>
      <c r="Q23" s="241"/>
      <c r="R23" s="241"/>
      <c r="S23" s="241"/>
      <c r="T23" s="241"/>
      <c r="U23" s="241"/>
    </row>
    <row r="24" spans="1:21" ht="13.5" customHeight="1">
      <c r="A24" s="60" t="s">
        <v>394</v>
      </c>
      <c r="B24" s="531">
        <f t="shared" si="1"/>
        <v>87</v>
      </c>
      <c r="C24" s="532"/>
      <c r="D24" s="532"/>
      <c r="E24" s="532"/>
      <c r="F24" s="532"/>
      <c r="G24" s="532"/>
      <c r="H24" s="532"/>
      <c r="I24" s="532"/>
      <c r="J24" s="532">
        <v>6</v>
      </c>
      <c r="K24" s="532"/>
      <c r="L24" s="532">
        <v>58</v>
      </c>
      <c r="M24" s="532"/>
      <c r="N24" s="532"/>
      <c r="O24" s="532"/>
      <c r="P24" s="532">
        <v>23</v>
      </c>
      <c r="Q24" s="241"/>
      <c r="R24" s="241"/>
      <c r="S24" s="241"/>
      <c r="T24" s="241"/>
      <c r="U24" s="241"/>
    </row>
    <row r="25" spans="1:21" ht="13.5" customHeight="1">
      <c r="A25" s="60" t="s">
        <v>298</v>
      </c>
      <c r="B25" s="531">
        <f t="shared" si="1"/>
        <v>38</v>
      </c>
      <c r="C25" s="532"/>
      <c r="D25" s="532"/>
      <c r="E25" s="532"/>
      <c r="F25" s="532"/>
      <c r="G25" s="532"/>
      <c r="H25" s="532"/>
      <c r="I25" s="532"/>
      <c r="J25" s="532">
        <v>4</v>
      </c>
      <c r="K25" s="532"/>
      <c r="L25" s="532">
        <v>18</v>
      </c>
      <c r="M25" s="532"/>
      <c r="N25" s="532"/>
      <c r="O25" s="532"/>
      <c r="P25" s="532">
        <v>16</v>
      </c>
      <c r="Q25" s="241"/>
      <c r="R25" s="241"/>
      <c r="S25" s="241"/>
      <c r="T25" s="241"/>
      <c r="U25" s="241"/>
    </row>
    <row r="26" spans="1:21" ht="13.5" customHeight="1">
      <c r="A26" s="60" t="s">
        <v>299</v>
      </c>
      <c r="B26" s="531">
        <f t="shared" si="1"/>
        <v>19</v>
      </c>
      <c r="C26" s="532"/>
      <c r="D26" s="532"/>
      <c r="E26" s="532"/>
      <c r="F26" s="532"/>
      <c r="G26" s="532"/>
      <c r="H26" s="532"/>
      <c r="I26" s="532"/>
      <c r="J26" s="532">
        <v>2</v>
      </c>
      <c r="K26" s="532"/>
      <c r="L26" s="532">
        <v>13</v>
      </c>
      <c r="M26" s="532"/>
      <c r="N26" s="532"/>
      <c r="O26" s="532"/>
      <c r="P26" s="532">
        <v>4</v>
      </c>
      <c r="Q26" s="241"/>
      <c r="R26" s="241"/>
      <c r="S26" s="241"/>
      <c r="T26" s="241"/>
      <c r="U26" s="241"/>
    </row>
    <row r="27" spans="1:21" ht="13.5" customHeight="1">
      <c r="A27" s="60" t="s">
        <v>300</v>
      </c>
      <c r="B27" s="531">
        <f t="shared" si="1"/>
        <v>7</v>
      </c>
      <c r="C27" s="532"/>
      <c r="D27" s="532"/>
      <c r="E27" s="532"/>
      <c r="F27" s="532"/>
      <c r="G27" s="532"/>
      <c r="H27" s="532"/>
      <c r="I27" s="532"/>
      <c r="J27" s="532"/>
      <c r="K27" s="532"/>
      <c r="L27" s="532">
        <v>4</v>
      </c>
      <c r="M27" s="532"/>
      <c r="N27" s="532"/>
      <c r="O27" s="532"/>
      <c r="P27" s="532">
        <v>3</v>
      </c>
      <c r="Q27" s="241"/>
      <c r="R27" s="241"/>
      <c r="S27" s="241"/>
      <c r="T27" s="241"/>
      <c r="U27" s="241"/>
    </row>
    <row r="28" spans="1:21" ht="13.5" customHeight="1">
      <c r="A28" s="60" t="s">
        <v>395</v>
      </c>
      <c r="B28" s="531">
        <f t="shared" si="1"/>
        <v>21</v>
      </c>
      <c r="C28" s="532"/>
      <c r="D28" s="532"/>
      <c r="E28" s="532"/>
      <c r="F28" s="532"/>
      <c r="G28" s="532"/>
      <c r="H28" s="532"/>
      <c r="I28" s="532"/>
      <c r="J28" s="532">
        <v>2</v>
      </c>
      <c r="K28" s="532"/>
      <c r="L28" s="532">
        <v>13</v>
      </c>
      <c r="M28" s="532"/>
      <c r="N28" s="532"/>
      <c r="O28" s="532"/>
      <c r="P28" s="532">
        <v>6</v>
      </c>
      <c r="Q28" s="241"/>
      <c r="R28" s="241"/>
      <c r="S28" s="241"/>
      <c r="T28" s="241"/>
      <c r="U28" s="241"/>
    </row>
    <row r="29" spans="1:21" ht="13.5" customHeight="1">
      <c r="A29" s="60" t="s">
        <v>301</v>
      </c>
      <c r="B29" s="531">
        <f t="shared" si="1"/>
        <v>29</v>
      </c>
      <c r="C29" s="533"/>
      <c r="D29" s="533"/>
      <c r="E29" s="533"/>
      <c r="F29" s="533">
        <v>1</v>
      </c>
      <c r="G29" s="533"/>
      <c r="H29" s="533">
        <v>4</v>
      </c>
      <c r="I29" s="533"/>
      <c r="J29" s="533">
        <v>4</v>
      </c>
      <c r="K29" s="533"/>
      <c r="L29" s="533">
        <v>9</v>
      </c>
      <c r="M29" s="533"/>
      <c r="N29" s="533"/>
      <c r="O29" s="533"/>
      <c r="P29" s="533">
        <v>11</v>
      </c>
      <c r="Q29" s="291"/>
      <c r="R29" s="291"/>
      <c r="S29" s="291"/>
      <c r="T29" s="291"/>
      <c r="U29" s="291"/>
    </row>
    <row r="30" spans="1:21" ht="13.5" customHeight="1">
      <c r="A30" s="15" t="s">
        <v>302</v>
      </c>
      <c r="B30" s="534">
        <f>SUM(D30:U30)</f>
        <v>14</v>
      </c>
      <c r="C30" s="535"/>
      <c r="D30" s="535"/>
      <c r="E30" s="535"/>
      <c r="F30" s="535">
        <v>1</v>
      </c>
      <c r="G30" s="535"/>
      <c r="H30" s="535">
        <v>9</v>
      </c>
      <c r="I30" s="535"/>
      <c r="J30" s="535">
        <v>4</v>
      </c>
      <c r="K30" s="535"/>
      <c r="L30" s="535"/>
      <c r="M30" s="535"/>
      <c r="N30" s="535"/>
      <c r="O30" s="535"/>
      <c r="P30" s="535"/>
      <c r="Q30" s="242"/>
      <c r="R30" s="242"/>
      <c r="S30" s="242"/>
      <c r="T30" s="242"/>
      <c r="U30" s="242"/>
    </row>
    <row r="31" spans="1:21" ht="13.5" customHeight="1">
      <c r="A31" s="110" t="s">
        <v>303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</row>
    <row r="32" spans="1:21" ht="13.5" customHeight="1">
      <c r="A32" s="15" t="s">
        <v>304</v>
      </c>
      <c r="B32" s="242"/>
      <c r="C32" s="242"/>
      <c r="D32" s="242"/>
      <c r="E32" s="242"/>
      <c r="F32" s="242"/>
      <c r="G32" s="242"/>
      <c r="H32" s="242">
        <v>1</v>
      </c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</row>
    <row r="33" spans="1:21" ht="13.5" customHeight="1">
      <c r="A33" s="178" t="s">
        <v>305</v>
      </c>
      <c r="B33" s="423">
        <v>42</v>
      </c>
      <c r="C33" s="423"/>
      <c r="D33" s="423"/>
      <c r="E33" s="423"/>
      <c r="F33" s="423"/>
      <c r="G33" s="423"/>
      <c r="H33" s="423">
        <v>11</v>
      </c>
      <c r="I33" s="423"/>
      <c r="J33" s="423">
        <v>7</v>
      </c>
      <c r="K33" s="423"/>
      <c r="L33" s="423">
        <v>7</v>
      </c>
      <c r="M33" s="423"/>
      <c r="N33" s="423"/>
      <c r="O33" s="423"/>
      <c r="P33" s="423">
        <v>7</v>
      </c>
      <c r="Q33" s="423"/>
      <c r="R33" s="423"/>
      <c r="S33" s="423"/>
      <c r="T33" s="423"/>
      <c r="U33" s="423"/>
    </row>
    <row r="34" spans="1:21" ht="15" customHeight="1">
      <c r="A34" s="231"/>
      <c r="B34" s="249"/>
      <c r="C34" s="249"/>
      <c r="D34" s="249"/>
      <c r="E34" s="249"/>
      <c r="F34" s="249"/>
      <c r="G34" s="237"/>
      <c r="H34" s="231"/>
      <c r="I34" s="231"/>
      <c r="J34" s="231"/>
      <c r="K34" s="231"/>
      <c r="L34" s="231"/>
      <c r="M34" s="231"/>
      <c r="N34" s="231"/>
      <c r="O34" s="231"/>
      <c r="P34" s="677" t="s">
        <v>952</v>
      </c>
      <c r="Q34" s="677"/>
      <c r="R34" s="677"/>
      <c r="S34" s="677"/>
      <c r="T34" s="677"/>
      <c r="U34" s="405"/>
    </row>
    <row r="35" spans="1:21" ht="15.75" customHeight="1">
      <c r="A35" s="232" t="s">
        <v>112</v>
      </c>
      <c r="B35" s="249"/>
      <c r="C35" s="249"/>
      <c r="D35" s="249"/>
      <c r="E35" s="249"/>
      <c r="F35" s="249"/>
      <c r="G35" s="239"/>
      <c r="H35" s="231"/>
      <c r="I35" s="231"/>
      <c r="J35" s="231"/>
      <c r="K35" s="231"/>
      <c r="L35" s="231"/>
      <c r="M35" s="231"/>
      <c r="N35" s="231"/>
      <c r="O35" s="231"/>
      <c r="P35" s="582" t="s">
        <v>115</v>
      </c>
      <c r="Q35" s="582"/>
      <c r="R35" s="582"/>
      <c r="S35" s="582"/>
      <c r="T35" s="582"/>
      <c r="U35" s="641"/>
    </row>
    <row r="36" spans="1:21" ht="15" customHeight="1">
      <c r="A36" s="232" t="s">
        <v>113</v>
      </c>
      <c r="B36" s="249"/>
      <c r="C36" s="249"/>
      <c r="D36" s="249"/>
      <c r="E36" s="249"/>
      <c r="F36" s="249"/>
      <c r="G36" s="249"/>
      <c r="H36" s="231"/>
      <c r="I36" s="231"/>
      <c r="J36" s="231"/>
      <c r="K36" s="231"/>
      <c r="L36" s="231"/>
      <c r="M36" s="231"/>
      <c r="N36" s="231"/>
      <c r="O36" s="231"/>
      <c r="P36" s="678" t="s">
        <v>116</v>
      </c>
      <c r="Q36" s="679"/>
      <c r="R36" s="679"/>
      <c r="S36" s="679"/>
      <c r="T36" s="679"/>
      <c r="U36" s="679"/>
    </row>
    <row r="37" spans="1:21" ht="15.75">
      <c r="A37" s="232"/>
      <c r="B37" s="249"/>
      <c r="C37" s="249"/>
      <c r="D37" s="249"/>
      <c r="E37" s="249"/>
      <c r="F37" s="249"/>
      <c r="G37" s="249"/>
      <c r="H37" s="231"/>
      <c r="I37" s="231"/>
      <c r="J37" s="231"/>
      <c r="K37" s="231"/>
      <c r="L37" s="231"/>
      <c r="M37" s="231"/>
      <c r="N37" s="231"/>
      <c r="O37" s="231"/>
      <c r="P37" s="406"/>
      <c r="Q37" s="347"/>
      <c r="R37" s="347"/>
      <c r="S37" s="347"/>
      <c r="T37" s="347"/>
      <c r="U37" s="407"/>
    </row>
    <row r="38" spans="1:21" ht="15.75">
      <c r="A38" s="232"/>
      <c r="B38" s="249"/>
      <c r="C38" s="249"/>
      <c r="D38" s="249"/>
      <c r="E38" s="249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367"/>
      <c r="Q38" s="367"/>
      <c r="R38" s="367"/>
      <c r="S38" s="249"/>
      <c r="T38" s="249"/>
      <c r="U38" s="249"/>
    </row>
    <row r="39" spans="1:21" ht="15.75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49"/>
    </row>
    <row r="40" spans="1:21" ht="15.75">
      <c r="A40" s="251"/>
      <c r="B40" s="249"/>
      <c r="C40" s="249"/>
      <c r="D40" s="249"/>
      <c r="E40" s="249"/>
      <c r="F40" s="231"/>
      <c r="G40" s="347"/>
      <c r="H40" s="231"/>
      <c r="I40" s="231"/>
      <c r="J40" s="231"/>
      <c r="K40" s="231"/>
      <c r="L40" s="231"/>
      <c r="M40" s="231"/>
      <c r="N40" s="231"/>
      <c r="O40" s="231"/>
      <c r="P40" s="251"/>
      <c r="Q40" s="232"/>
      <c r="R40" s="347"/>
      <c r="S40" s="347"/>
      <c r="T40" s="347"/>
      <c r="U40" s="249"/>
    </row>
    <row r="41" spans="1:13" ht="15.75">
      <c r="A41" s="22"/>
      <c r="B41" s="64"/>
      <c r="C41" s="64"/>
      <c r="D41" s="64"/>
      <c r="E41" s="64"/>
      <c r="F41" s="64"/>
      <c r="G41" s="64"/>
      <c r="H41" s="30" t="s">
        <v>0</v>
      </c>
      <c r="I41" s="108"/>
      <c r="J41" s="108"/>
      <c r="K41" s="64"/>
      <c r="L41" s="64"/>
      <c r="M41" s="64"/>
    </row>
    <row r="42" ht="15.75">
      <c r="M42" s="161"/>
    </row>
    <row r="43" spans="1:21" ht="15.75">
      <c r="A43" s="86"/>
      <c r="B43" s="34"/>
      <c r="C43" s="34"/>
      <c r="D43" s="34"/>
      <c r="E43" s="34"/>
      <c r="F43" s="34"/>
      <c r="G43" s="34"/>
      <c r="H43" s="34"/>
      <c r="I43" s="34"/>
      <c r="J43" s="111"/>
      <c r="K43" s="111"/>
      <c r="L43" s="111"/>
      <c r="M43" s="111"/>
      <c r="N43" s="111"/>
      <c r="O43" s="111"/>
      <c r="P43" s="111"/>
      <c r="Q43" s="111"/>
      <c r="R43" s="111"/>
      <c r="S43" s="40"/>
      <c r="T43" s="40"/>
      <c r="U43" s="40"/>
    </row>
  </sheetData>
  <sheetProtection password="A6D1" sheet="1"/>
  <mergeCells count="19">
    <mergeCell ref="P36:U36"/>
    <mergeCell ref="I7:I9"/>
    <mergeCell ref="K7:K9"/>
    <mergeCell ref="M7:M9"/>
    <mergeCell ref="P35:U35"/>
    <mergeCell ref="O7:O9"/>
    <mergeCell ref="Q7:Q9"/>
    <mergeCell ref="S7:S9"/>
    <mergeCell ref="P34:T34"/>
    <mergeCell ref="J6:U6"/>
    <mergeCell ref="B1:M1"/>
    <mergeCell ref="B2:M2"/>
    <mergeCell ref="G7:G9"/>
    <mergeCell ref="U7:U9"/>
    <mergeCell ref="E8:E9"/>
    <mergeCell ref="D7:E7"/>
    <mergeCell ref="C6:I6"/>
    <mergeCell ref="N1:R1"/>
    <mergeCell ref="N2:R2"/>
  </mergeCells>
  <dataValidations count="1">
    <dataValidation type="whole" allowBlank="1" showInputMessage="1" showErrorMessage="1" promptTitle="Nhập sô!" prompt="Nhập số liệu" errorTitle="Lỗi" error="Chỉ được nhập số!" sqref="B12:U33">
      <formula1>0</formula1>
      <formula2>9999999</formula2>
    </dataValidation>
  </dataValidations>
  <printOptions/>
  <pageMargins left="0.59" right="0.5" top="0.17" bottom="0.17" header="0.17" footer="0.17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3" sqref="A13:A22"/>
    </sheetView>
  </sheetViews>
  <sheetFormatPr defaultColWidth="9.140625" defaultRowHeight="12.75"/>
  <cols>
    <col min="1" max="1" width="30.8515625" style="0" customWidth="1"/>
    <col min="2" max="13" width="8.57421875" style="0" customWidth="1"/>
  </cols>
  <sheetData>
    <row r="1" spans="1:19" s="4" customFormat="1" ht="20.25" customHeight="1">
      <c r="A1" s="441" t="s">
        <v>966</v>
      </c>
      <c r="B1" s="701" t="s">
        <v>967</v>
      </c>
      <c r="C1" s="701"/>
      <c r="D1" s="701"/>
      <c r="E1" s="701"/>
      <c r="F1" s="701"/>
      <c r="G1" s="701"/>
      <c r="H1" s="701"/>
      <c r="I1" s="701"/>
      <c r="J1" s="695" t="s">
        <v>968</v>
      </c>
      <c r="K1" s="695"/>
      <c r="L1" s="695"/>
      <c r="M1" s="695"/>
      <c r="N1" s="443"/>
      <c r="O1" s="695"/>
      <c r="P1" s="695"/>
      <c r="Q1" s="698"/>
      <c r="R1" s="698"/>
      <c r="S1" s="444"/>
    </row>
    <row r="2" spans="1:19" s="4" customFormat="1" ht="14.25" customHeight="1">
      <c r="A2" s="445" t="s">
        <v>969</v>
      </c>
      <c r="B2" s="703" t="s">
        <v>970</v>
      </c>
      <c r="C2" s="674"/>
      <c r="D2" s="674"/>
      <c r="E2" s="674"/>
      <c r="F2" s="674"/>
      <c r="G2" s="674"/>
      <c r="H2" s="674"/>
      <c r="I2" s="674"/>
      <c r="J2" s="696" t="s">
        <v>971</v>
      </c>
      <c r="K2" s="696"/>
      <c r="L2" s="696"/>
      <c r="M2" s="696"/>
      <c r="N2"/>
      <c r="O2" s="695"/>
      <c r="P2" s="695"/>
      <c r="Q2" s="702"/>
      <c r="R2" s="702"/>
      <c r="S2" s="444"/>
    </row>
    <row r="3" spans="1:19" s="4" customFormat="1" ht="14.25" customHeight="1">
      <c r="A3" s="445" t="s">
        <v>972</v>
      </c>
      <c r="B3" s="447"/>
      <c r="C3" s="447"/>
      <c r="D3" s="447"/>
      <c r="E3" s="447"/>
      <c r="F3" s="447"/>
      <c r="G3" s="447"/>
      <c r="H3" s="447"/>
      <c r="I3" s="447"/>
      <c r="J3" s="448"/>
      <c r="K3" s="446"/>
      <c r="L3"/>
      <c r="M3"/>
      <c r="N3"/>
      <c r="O3" s="442"/>
      <c r="P3" s="442"/>
      <c r="Q3" s="446"/>
      <c r="R3" s="446"/>
      <c r="S3" s="444"/>
    </row>
    <row r="4" spans="1:19" s="4" customFormat="1" ht="14.25" customHeight="1">
      <c r="A4" s="445" t="s">
        <v>973</v>
      </c>
      <c r="B4" s="447"/>
      <c r="C4" s="447"/>
      <c r="D4" s="447"/>
      <c r="E4" s="447"/>
      <c r="F4" s="447"/>
      <c r="G4" s="447"/>
      <c r="H4" s="447"/>
      <c r="I4" s="447"/>
      <c r="J4" s="448"/>
      <c r="K4" s="446"/>
      <c r="L4"/>
      <c r="M4"/>
      <c r="N4"/>
      <c r="O4" s="442"/>
      <c r="P4" s="442"/>
      <c r="Q4" s="446"/>
      <c r="R4" s="446"/>
      <c r="S4" s="444"/>
    </row>
    <row r="5" spans="1:19" s="4" customFormat="1" ht="14.25" customHeight="1">
      <c r="A5" s="449" t="s">
        <v>974</v>
      </c>
      <c r="B5"/>
      <c r="C5"/>
      <c r="D5"/>
      <c r="E5"/>
      <c r="F5"/>
      <c r="G5"/>
      <c r="H5"/>
      <c r="I5"/>
      <c r="J5"/>
      <c r="K5"/>
      <c r="L5"/>
      <c r="M5"/>
      <c r="N5"/>
      <c r="O5" s="442"/>
      <c r="P5" s="442"/>
      <c r="Q5" s="446"/>
      <c r="R5" s="446"/>
      <c r="S5" s="444"/>
    </row>
    <row r="6" spans="1:19" ht="13.5" customHeight="1">
      <c r="A6" s="450"/>
      <c r="B6" s="451" t="s">
        <v>0</v>
      </c>
      <c r="C6" s="704" t="s">
        <v>975</v>
      </c>
      <c r="D6" s="705"/>
      <c r="E6" s="705"/>
      <c r="F6" s="705"/>
      <c r="G6" s="706"/>
      <c r="H6" s="574" t="s">
        <v>20</v>
      </c>
      <c r="I6" s="699"/>
      <c r="J6" s="699"/>
      <c r="K6" s="699"/>
      <c r="L6" s="699"/>
      <c r="M6" s="700"/>
      <c r="O6" s="618"/>
      <c r="P6" s="618"/>
      <c r="Q6" s="692"/>
      <c r="R6" s="692"/>
      <c r="S6" s="444"/>
    </row>
    <row r="7" spans="1:19" ht="13.5" customHeight="1">
      <c r="A7" s="452"/>
      <c r="B7" s="453" t="s">
        <v>976</v>
      </c>
      <c r="C7" s="454"/>
      <c r="D7" s="693" t="s">
        <v>977</v>
      </c>
      <c r="E7" s="694"/>
      <c r="F7" s="7" t="s">
        <v>7</v>
      </c>
      <c r="G7" s="7" t="s">
        <v>9</v>
      </c>
      <c r="H7" s="7" t="s">
        <v>15</v>
      </c>
      <c r="I7" s="8" t="s">
        <v>12</v>
      </c>
      <c r="J7" s="8" t="s">
        <v>17</v>
      </c>
      <c r="K7" s="8" t="s">
        <v>22</v>
      </c>
      <c r="L7" s="8" t="s">
        <v>4</v>
      </c>
      <c r="M7" s="8"/>
      <c r="O7" s="444"/>
      <c r="P7" s="444"/>
      <c r="Q7" s="444"/>
      <c r="R7" s="444"/>
      <c r="S7" s="444"/>
    </row>
    <row r="8" spans="1:13" ht="13.5" customHeight="1">
      <c r="A8" s="452"/>
      <c r="B8" s="453" t="s">
        <v>978</v>
      </c>
      <c r="C8" s="454" t="s">
        <v>979</v>
      </c>
      <c r="D8" s="455" t="s">
        <v>976</v>
      </c>
      <c r="E8" s="455" t="s">
        <v>980</v>
      </c>
      <c r="F8" s="9" t="s">
        <v>8</v>
      </c>
      <c r="G8" s="9" t="s">
        <v>10</v>
      </c>
      <c r="H8" s="9" t="s">
        <v>16</v>
      </c>
      <c r="I8" s="9" t="s">
        <v>11</v>
      </c>
      <c r="J8" s="9" t="s">
        <v>18</v>
      </c>
      <c r="K8" s="9" t="s">
        <v>24</v>
      </c>
      <c r="L8" s="9" t="s">
        <v>13</v>
      </c>
      <c r="M8" s="9" t="s">
        <v>48</v>
      </c>
    </row>
    <row r="9" spans="1:13" ht="15">
      <c r="A9" s="456"/>
      <c r="B9" s="457" t="s">
        <v>0</v>
      </c>
      <c r="C9" s="458" t="s">
        <v>0</v>
      </c>
      <c r="D9" s="459" t="s">
        <v>978</v>
      </c>
      <c r="E9" s="459" t="s">
        <v>979</v>
      </c>
      <c r="F9" s="10"/>
      <c r="G9" s="10" t="s">
        <v>8</v>
      </c>
      <c r="H9" s="10" t="s">
        <v>11</v>
      </c>
      <c r="I9" s="10"/>
      <c r="J9" s="10" t="s">
        <v>40</v>
      </c>
      <c r="K9" s="10"/>
      <c r="L9" s="10"/>
      <c r="M9" s="10"/>
    </row>
    <row r="10" spans="1:13" ht="14.25" customHeight="1">
      <c r="A10" s="460" t="s">
        <v>1</v>
      </c>
      <c r="B10" s="460">
        <v>1</v>
      </c>
      <c r="C10" s="460">
        <v>2</v>
      </c>
      <c r="D10" s="459">
        <v>3</v>
      </c>
      <c r="E10" s="459">
        <v>4</v>
      </c>
      <c r="F10" s="459">
        <v>5</v>
      </c>
      <c r="G10" s="459">
        <v>6</v>
      </c>
      <c r="H10" s="459">
        <v>7</v>
      </c>
      <c r="I10" s="459">
        <v>8</v>
      </c>
      <c r="J10" s="459">
        <v>9</v>
      </c>
      <c r="K10" s="459">
        <v>10</v>
      </c>
      <c r="L10" s="459">
        <v>11</v>
      </c>
      <c r="M10" s="459">
        <v>12</v>
      </c>
    </row>
    <row r="11" spans="1:13" ht="14.25" customHeight="1">
      <c r="A11" s="461" t="s">
        <v>981</v>
      </c>
      <c r="B11" s="462">
        <f>SUM(B13:B22)</f>
        <v>392</v>
      </c>
      <c r="C11" s="560">
        <v>250</v>
      </c>
      <c r="D11" s="560">
        <v>5</v>
      </c>
      <c r="E11" s="560">
        <v>2</v>
      </c>
      <c r="F11" s="462">
        <f>SUM(F12:F22)</f>
        <v>2</v>
      </c>
      <c r="G11" s="462">
        <f>SUM(G13:G22)</f>
        <v>13</v>
      </c>
      <c r="H11" s="462">
        <f>SUM(H13:H22)</f>
        <v>22</v>
      </c>
      <c r="I11" s="462">
        <f>SUM(I13:I22)</f>
        <v>185</v>
      </c>
      <c r="J11" s="462"/>
      <c r="K11" s="462">
        <f>SUM(K13:K22)</f>
        <v>170</v>
      </c>
      <c r="L11" s="462"/>
      <c r="M11" s="462"/>
    </row>
    <row r="12" spans="1:19" ht="14.25" customHeight="1">
      <c r="A12" s="463" t="s">
        <v>25</v>
      </c>
      <c r="B12" s="464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5"/>
      <c r="O12" s="465"/>
      <c r="P12" s="465"/>
      <c r="Q12" s="465"/>
      <c r="R12" s="465"/>
      <c r="S12" s="465"/>
    </row>
    <row r="13" spans="1:19" ht="14.25" customHeight="1">
      <c r="A13" s="466" t="s">
        <v>982</v>
      </c>
      <c r="B13" s="467">
        <f>SUM(F13:K13)</f>
        <v>75</v>
      </c>
      <c r="C13" s="464"/>
      <c r="D13" s="464"/>
      <c r="E13" s="464"/>
      <c r="F13" s="468">
        <v>1</v>
      </c>
      <c r="G13" s="468">
        <v>4</v>
      </c>
      <c r="H13" s="468">
        <v>4</v>
      </c>
      <c r="I13" s="468">
        <v>35</v>
      </c>
      <c r="J13" s="464"/>
      <c r="K13" s="468">
        <v>31</v>
      </c>
      <c r="L13" s="464"/>
      <c r="M13" s="464"/>
      <c r="N13" s="3"/>
      <c r="O13" s="3"/>
      <c r="P13" s="3"/>
      <c r="Q13" s="3"/>
      <c r="R13" s="3"/>
      <c r="S13" s="3"/>
    </row>
    <row r="14" spans="1:19" ht="14.25" customHeight="1">
      <c r="A14" s="466" t="s">
        <v>983</v>
      </c>
      <c r="B14" s="467">
        <f aca="true" t="shared" si="0" ref="B14:B24">SUM(F14:K14)</f>
        <v>46</v>
      </c>
      <c r="C14" s="464"/>
      <c r="D14" s="464"/>
      <c r="E14" s="464"/>
      <c r="F14" s="469"/>
      <c r="G14" s="468">
        <v>3</v>
      </c>
      <c r="H14" s="468">
        <v>3</v>
      </c>
      <c r="I14" s="523">
        <v>21</v>
      </c>
      <c r="J14" s="464"/>
      <c r="K14" s="468">
        <v>19</v>
      </c>
      <c r="L14" s="464"/>
      <c r="M14" s="464"/>
      <c r="N14" s="3"/>
      <c r="O14" s="3"/>
      <c r="P14" s="3"/>
      <c r="Q14" s="3"/>
      <c r="R14" s="3"/>
      <c r="S14" s="3"/>
    </row>
    <row r="15" spans="1:19" ht="14.25" customHeight="1">
      <c r="A15" s="466" t="s">
        <v>984</v>
      </c>
      <c r="B15" s="467">
        <f t="shared" si="0"/>
        <v>48</v>
      </c>
      <c r="C15" s="464"/>
      <c r="D15" s="464"/>
      <c r="E15" s="464"/>
      <c r="F15" s="469"/>
      <c r="G15" s="468">
        <v>2</v>
      </c>
      <c r="H15" s="468">
        <v>5</v>
      </c>
      <c r="I15" s="468">
        <v>29</v>
      </c>
      <c r="J15" s="464"/>
      <c r="K15" s="468">
        <v>12</v>
      </c>
      <c r="L15" s="464"/>
      <c r="M15" s="464"/>
      <c r="N15" s="3"/>
      <c r="O15" s="3"/>
      <c r="P15" s="3"/>
      <c r="Q15" s="3"/>
      <c r="R15" s="3"/>
      <c r="S15" s="3"/>
    </row>
    <row r="16" spans="1:19" ht="14.25" customHeight="1">
      <c r="A16" s="466" t="s">
        <v>985</v>
      </c>
      <c r="B16" s="467">
        <f t="shared" si="0"/>
        <v>29</v>
      </c>
      <c r="C16" s="471"/>
      <c r="D16" s="471"/>
      <c r="E16" s="471"/>
      <c r="F16" s="472"/>
      <c r="G16" s="473"/>
      <c r="H16" s="473"/>
      <c r="I16" s="473">
        <v>15</v>
      </c>
      <c r="J16" s="471"/>
      <c r="K16" s="473">
        <v>14</v>
      </c>
      <c r="L16" s="471"/>
      <c r="M16" s="471"/>
      <c r="N16" s="3"/>
      <c r="O16" s="3"/>
      <c r="P16" s="3"/>
      <c r="Q16" s="3"/>
      <c r="R16" s="3"/>
      <c r="S16" s="3"/>
    </row>
    <row r="17" spans="1:19" ht="14.25" customHeight="1">
      <c r="A17" s="466" t="s">
        <v>986</v>
      </c>
      <c r="B17" s="467">
        <f t="shared" si="0"/>
        <v>24</v>
      </c>
      <c r="C17" s="471"/>
      <c r="D17" s="471"/>
      <c r="E17" s="471"/>
      <c r="F17" s="472"/>
      <c r="G17" s="473"/>
      <c r="H17" s="473"/>
      <c r="I17" s="473">
        <v>9</v>
      </c>
      <c r="J17" s="471"/>
      <c r="K17" s="473">
        <v>15</v>
      </c>
      <c r="L17" s="471"/>
      <c r="M17" s="471"/>
      <c r="N17" s="3"/>
      <c r="O17" s="3"/>
      <c r="P17" s="3"/>
      <c r="Q17" s="3"/>
      <c r="R17" s="3"/>
      <c r="S17" s="3"/>
    </row>
    <row r="18" spans="1:19" ht="14.25" customHeight="1">
      <c r="A18" s="466" t="s">
        <v>987</v>
      </c>
      <c r="B18" s="467">
        <f t="shared" si="0"/>
        <v>43</v>
      </c>
      <c r="C18" s="471"/>
      <c r="D18" s="471"/>
      <c r="E18" s="471"/>
      <c r="F18" s="472">
        <v>1</v>
      </c>
      <c r="G18" s="473">
        <v>3</v>
      </c>
      <c r="H18" s="473">
        <v>6</v>
      </c>
      <c r="I18" s="473">
        <v>24</v>
      </c>
      <c r="J18" s="471"/>
      <c r="K18" s="473">
        <v>9</v>
      </c>
      <c r="L18" s="471"/>
      <c r="M18" s="471"/>
      <c r="N18" s="3"/>
      <c r="O18" s="3"/>
      <c r="P18" s="3"/>
      <c r="Q18" s="3"/>
      <c r="R18" s="3"/>
      <c r="S18" s="3"/>
    </row>
    <row r="19" spans="1:19" ht="14.25" customHeight="1">
      <c r="A19" s="466" t="s">
        <v>988</v>
      </c>
      <c r="B19" s="467">
        <f t="shared" si="0"/>
        <v>58</v>
      </c>
      <c r="C19" s="471"/>
      <c r="D19" s="471"/>
      <c r="E19" s="471"/>
      <c r="F19" s="473"/>
      <c r="G19" s="473"/>
      <c r="H19" s="473">
        <v>2</v>
      </c>
      <c r="I19" s="473">
        <v>21</v>
      </c>
      <c r="J19" s="471"/>
      <c r="K19" s="473">
        <v>35</v>
      </c>
      <c r="L19" s="471"/>
      <c r="M19" s="471"/>
      <c r="N19" s="3"/>
      <c r="O19" s="3"/>
      <c r="P19" s="3"/>
      <c r="Q19" s="3"/>
      <c r="R19" s="3"/>
      <c r="S19" s="3"/>
    </row>
    <row r="20" spans="1:19" ht="14.25" customHeight="1">
      <c r="A20" s="466" t="s">
        <v>989</v>
      </c>
      <c r="B20" s="467">
        <f t="shared" si="0"/>
        <v>19</v>
      </c>
      <c r="C20" s="471"/>
      <c r="D20" s="471"/>
      <c r="E20" s="471"/>
      <c r="F20" s="472"/>
      <c r="G20" s="473"/>
      <c r="H20" s="473"/>
      <c r="I20" s="473">
        <v>8</v>
      </c>
      <c r="J20" s="471"/>
      <c r="K20" s="473">
        <v>11</v>
      </c>
      <c r="L20" s="471"/>
      <c r="M20" s="471"/>
      <c r="N20" s="3"/>
      <c r="O20" s="3"/>
      <c r="P20" s="3"/>
      <c r="Q20" s="3"/>
      <c r="R20" s="3"/>
      <c r="S20" s="3"/>
    </row>
    <row r="21" spans="1:19" ht="14.25" customHeight="1">
      <c r="A21" s="466" t="s">
        <v>990</v>
      </c>
      <c r="B21" s="467">
        <f t="shared" si="0"/>
        <v>14</v>
      </c>
      <c r="C21" s="471"/>
      <c r="D21" s="471"/>
      <c r="E21" s="471"/>
      <c r="F21" s="472"/>
      <c r="G21" s="473">
        <v>1</v>
      </c>
      <c r="H21" s="473">
        <v>2</v>
      </c>
      <c r="I21" s="473">
        <v>7</v>
      </c>
      <c r="J21" s="471"/>
      <c r="K21" s="473">
        <v>4</v>
      </c>
      <c r="L21" s="470"/>
      <c r="M21" s="471"/>
      <c r="N21" s="3"/>
      <c r="O21" s="3"/>
      <c r="P21" s="3"/>
      <c r="Q21" s="3"/>
      <c r="R21" s="3"/>
      <c r="S21" s="3"/>
    </row>
    <row r="22" spans="1:19" ht="14.25" customHeight="1">
      <c r="A22" s="463" t="s">
        <v>991</v>
      </c>
      <c r="B22" s="467">
        <f t="shared" si="0"/>
        <v>36</v>
      </c>
      <c r="C22" s="470"/>
      <c r="D22" s="470"/>
      <c r="E22" s="470"/>
      <c r="F22" s="470"/>
      <c r="G22" s="470"/>
      <c r="H22" s="470"/>
      <c r="I22" s="471">
        <f>I23+I24</f>
        <v>16</v>
      </c>
      <c r="J22" s="471"/>
      <c r="K22" s="471">
        <f>K23+K24</f>
        <v>20</v>
      </c>
      <c r="L22" s="474"/>
      <c r="M22" s="474"/>
      <c r="N22" s="3"/>
      <c r="O22" s="3"/>
      <c r="P22" s="3"/>
      <c r="Q22" s="3"/>
      <c r="R22" s="3"/>
      <c r="S22" s="3"/>
    </row>
    <row r="23" spans="1:19" ht="14.25" customHeight="1">
      <c r="A23" s="475" t="s">
        <v>992</v>
      </c>
      <c r="B23" s="526">
        <f t="shared" si="0"/>
        <v>27</v>
      </c>
      <c r="C23" s="476"/>
      <c r="D23" s="471"/>
      <c r="E23" s="471"/>
      <c r="F23" s="471"/>
      <c r="G23" s="471"/>
      <c r="H23" s="471"/>
      <c r="I23" s="524">
        <v>12</v>
      </c>
      <c r="J23" s="524"/>
      <c r="K23" s="524">
        <v>15</v>
      </c>
      <c r="L23" s="474"/>
      <c r="M23" s="524"/>
      <c r="N23" s="3"/>
      <c r="O23" s="3"/>
      <c r="P23" s="3"/>
      <c r="Q23" s="3"/>
      <c r="R23" s="3"/>
      <c r="S23" s="3"/>
    </row>
    <row r="24" spans="1:13" ht="14.25" customHeight="1">
      <c r="A24" s="477" t="s">
        <v>993</v>
      </c>
      <c r="B24" s="527">
        <f t="shared" si="0"/>
        <v>9</v>
      </c>
      <c r="C24" s="478"/>
      <c r="D24" s="479"/>
      <c r="E24" s="479"/>
      <c r="F24" s="479"/>
      <c r="G24" s="479"/>
      <c r="H24" s="479"/>
      <c r="I24" s="525">
        <v>4</v>
      </c>
      <c r="J24" s="525"/>
      <c r="K24" s="525">
        <v>5</v>
      </c>
      <c r="L24" s="525"/>
      <c r="M24" s="525"/>
    </row>
    <row r="25" spans="1:13" s="4" customFormat="1" ht="22.5" customHeight="1">
      <c r="A25"/>
      <c r="B25"/>
      <c r="C25"/>
      <c r="D25"/>
      <c r="E25"/>
      <c r="F25" s="1"/>
      <c r="G25" s="1"/>
      <c r="H25" s="697" t="s">
        <v>1035</v>
      </c>
      <c r="I25" s="697"/>
      <c r="J25" s="697"/>
      <c r="K25" s="697"/>
      <c r="L25" s="697"/>
      <c r="M25" s="697"/>
    </row>
    <row r="26" spans="1:13" s="4" customFormat="1" ht="18.75" customHeight="1">
      <c r="A26" s="480" t="s">
        <v>994</v>
      </c>
      <c r="B26" s="480"/>
      <c r="C26" s="480"/>
      <c r="D26" s="480"/>
      <c r="E26" s="480"/>
      <c r="F26" s="3"/>
      <c r="G26" s="3"/>
      <c r="H26" s="691" t="s">
        <v>995</v>
      </c>
      <c r="I26" s="691"/>
      <c r="J26" s="691"/>
      <c r="K26" s="691"/>
      <c r="L26" s="691"/>
      <c r="M26" s="691"/>
    </row>
    <row r="27" spans="1:13" s="4" customFormat="1" ht="12.75" customHeight="1">
      <c r="A27" s="481"/>
      <c r="B27" s="481"/>
      <c r="C27" s="481"/>
      <c r="D27" s="481"/>
      <c r="E27" s="481"/>
      <c r="F27" s="1"/>
      <c r="G27" s="1"/>
      <c r="H27" s="482"/>
      <c r="I27" s="482"/>
      <c r="J27" s="482"/>
      <c r="K27" s="482"/>
      <c r="L27" s="482"/>
      <c r="M27" s="482"/>
    </row>
    <row r="28" spans="1:13" s="4" customFormat="1" ht="12.75" customHeight="1">
      <c r="A28" s="481"/>
      <c r="B28" s="481"/>
      <c r="C28" s="481"/>
      <c r="D28" s="481"/>
      <c r="E28" s="481"/>
      <c r="F28" s="1"/>
      <c r="G28" s="1"/>
      <c r="H28"/>
      <c r="I28"/>
      <c r="J28"/>
      <c r="K28"/>
      <c r="L28"/>
      <c r="M28" s="483"/>
    </row>
    <row r="29" spans="1:13" s="4" customFormat="1" ht="12.75" customHeight="1">
      <c r="A29" s="481"/>
      <c r="B29" s="481"/>
      <c r="C29" s="481"/>
      <c r="D29" s="481"/>
      <c r="E29" s="481"/>
      <c r="F29" s="1"/>
      <c r="G29" s="1"/>
      <c r="H29"/>
      <c r="I29"/>
      <c r="J29"/>
      <c r="K29"/>
      <c r="L29"/>
      <c r="M29" s="483"/>
    </row>
    <row r="30" spans="1:13" s="4" customFormat="1" ht="12.75" customHeight="1">
      <c r="A30" s="481"/>
      <c r="B30" s="481"/>
      <c r="C30" s="481"/>
      <c r="D30" s="481"/>
      <c r="E30" s="481"/>
      <c r="F30" s="1"/>
      <c r="G30" s="1"/>
      <c r="H30"/>
      <c r="I30"/>
      <c r="J30"/>
      <c r="K30"/>
      <c r="L30"/>
      <c r="M30" s="484"/>
    </row>
    <row r="31" spans="1:13" s="4" customFormat="1" ht="18" customHeight="1">
      <c r="A31" s="480"/>
      <c r="B31" s="480"/>
      <c r="C31" s="480"/>
      <c r="D31" s="480"/>
      <c r="E31" s="480"/>
      <c r="F31" s="1"/>
      <c r="G31" s="1"/>
      <c r="H31" s="691"/>
      <c r="I31" s="691"/>
      <c r="J31" s="691"/>
      <c r="K31" s="691"/>
      <c r="L31" s="691"/>
      <c r="M31" s="691"/>
    </row>
    <row r="32" spans="1:6" s="4" customFormat="1" ht="12.75" customHeight="1">
      <c r="A32" s="485"/>
      <c r="B32" s="3"/>
      <c r="C32" s="3"/>
      <c r="D32" s="483"/>
      <c r="E32" s="483"/>
      <c r="F32" s="483"/>
    </row>
    <row r="34" ht="12.75">
      <c r="A34" s="486"/>
    </row>
  </sheetData>
  <sheetProtection/>
  <mergeCells count="13">
    <mergeCell ref="O2:R2"/>
    <mergeCell ref="B2:I2"/>
    <mergeCell ref="C6:G6"/>
    <mergeCell ref="H26:M26"/>
    <mergeCell ref="H31:M31"/>
    <mergeCell ref="O6:R6"/>
    <mergeCell ref="D7:E7"/>
    <mergeCell ref="J1:M1"/>
    <mergeCell ref="J2:M2"/>
    <mergeCell ref="H25:M25"/>
    <mergeCell ref="O1:R1"/>
    <mergeCell ref="H6:M6"/>
    <mergeCell ref="B1:I1"/>
  </mergeCells>
  <dataValidations count="1">
    <dataValidation type="whole" allowBlank="1" showInputMessage="1" showErrorMessage="1" promptTitle="Nhập sô!" prompt="Nhập số liệu" errorTitle="Lỗi" error="Chỉ được nhập số!" sqref="C11:E11">
      <formula1>0</formula1>
      <formula2>9999999</formula2>
    </dataValidation>
  </dataValidations>
  <printOptions/>
  <pageMargins left="0.75" right="0.5" top="0.25" bottom="0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9.7109375" style="0" customWidth="1"/>
    <col min="2" max="2" width="8.28125" style="0" customWidth="1"/>
    <col min="3" max="5" width="8.7109375" style="0" customWidth="1"/>
    <col min="6" max="6" width="9.57421875" style="0" customWidth="1"/>
    <col min="7" max="7" width="8.7109375" style="0" customWidth="1"/>
  </cols>
  <sheetData>
    <row r="1" spans="1:7" ht="21">
      <c r="A1" s="441" t="s">
        <v>996</v>
      </c>
      <c r="B1" s="487" t="s">
        <v>997</v>
      </c>
      <c r="C1" s="17"/>
      <c r="D1" s="17"/>
      <c r="E1" s="695" t="s">
        <v>968</v>
      </c>
      <c r="F1" s="695"/>
      <c r="G1" s="695"/>
    </row>
    <row r="2" spans="1:7" ht="15" customHeight="1">
      <c r="A2" s="445" t="s">
        <v>969</v>
      </c>
      <c r="B2" s="487" t="s">
        <v>998</v>
      </c>
      <c r="C2" s="17"/>
      <c r="D2" s="17"/>
      <c r="E2" s="696" t="s">
        <v>971</v>
      </c>
      <c r="F2" s="696"/>
      <c r="G2" s="696"/>
    </row>
    <row r="3" spans="1:7" ht="15">
      <c r="A3" s="445" t="s">
        <v>972</v>
      </c>
      <c r="B3" s="488" t="s">
        <v>970</v>
      </c>
      <c r="C3" s="489"/>
      <c r="D3" s="489"/>
      <c r="F3" s="490"/>
      <c r="G3" s="491"/>
    </row>
    <row r="4" spans="1:7" ht="12.75">
      <c r="A4" s="445" t="s">
        <v>973</v>
      </c>
      <c r="B4" s="489"/>
      <c r="C4" s="492"/>
      <c r="D4" s="492"/>
      <c r="F4" s="490"/>
      <c r="G4" s="491"/>
    </row>
    <row r="5" spans="1:7" ht="15.75">
      <c r="A5" s="449" t="s">
        <v>974</v>
      </c>
      <c r="B5" s="493"/>
      <c r="C5" s="492"/>
      <c r="D5" s="492"/>
      <c r="F5" s="490"/>
      <c r="G5" s="491"/>
    </row>
    <row r="6" spans="1:7" ht="15.75">
      <c r="A6" s="1"/>
      <c r="B6" s="494" t="s">
        <v>0</v>
      </c>
      <c r="C6" s="495"/>
      <c r="D6" s="496"/>
      <c r="F6" s="490"/>
      <c r="G6" s="491"/>
    </row>
    <row r="7" spans="1:7" ht="15">
      <c r="A7" s="450"/>
      <c r="B7" s="497" t="s">
        <v>999</v>
      </c>
      <c r="C7" s="498" t="s">
        <v>0</v>
      </c>
      <c r="D7" s="499" t="s">
        <v>980</v>
      </c>
      <c r="E7" s="500" t="s">
        <v>1000</v>
      </c>
      <c r="F7" s="500"/>
      <c r="G7" s="501"/>
    </row>
    <row r="8" spans="1:7" ht="15">
      <c r="A8" s="452"/>
      <c r="B8" s="453" t="s">
        <v>1001</v>
      </c>
      <c r="C8" s="502" t="s">
        <v>981</v>
      </c>
      <c r="D8" s="503" t="s">
        <v>1002</v>
      </c>
      <c r="E8" s="504" t="s">
        <v>1003</v>
      </c>
      <c r="F8" s="451" t="s">
        <v>1004</v>
      </c>
      <c r="G8" s="451" t="s">
        <v>1005</v>
      </c>
    </row>
    <row r="9" spans="1:7" ht="15">
      <c r="A9" s="452"/>
      <c r="B9" s="453" t="s">
        <v>0</v>
      </c>
      <c r="C9" s="502" t="s">
        <v>0</v>
      </c>
      <c r="D9" s="505" t="s">
        <v>1006</v>
      </c>
      <c r="E9" s="504" t="s">
        <v>1007</v>
      </c>
      <c r="F9" s="503" t="s">
        <v>1008</v>
      </c>
      <c r="G9" s="503" t="s">
        <v>1009</v>
      </c>
    </row>
    <row r="10" spans="1:7" ht="12.75">
      <c r="A10" s="460" t="s">
        <v>1</v>
      </c>
      <c r="B10" s="460">
        <v>1</v>
      </c>
      <c r="C10" s="460">
        <v>2</v>
      </c>
      <c r="D10" s="459">
        <v>3</v>
      </c>
      <c r="E10" s="460">
        <v>4</v>
      </c>
      <c r="F10" s="460">
        <v>5</v>
      </c>
      <c r="G10" s="460">
        <v>6</v>
      </c>
    </row>
    <row r="11" spans="1:7" ht="12.75">
      <c r="A11" s="506" t="s">
        <v>1010</v>
      </c>
      <c r="B11" s="507"/>
      <c r="C11" s="508"/>
      <c r="D11" s="508"/>
      <c r="E11" s="508"/>
      <c r="F11" s="508"/>
      <c r="G11" s="508"/>
    </row>
    <row r="12" spans="1:7" ht="15">
      <c r="A12" s="509" t="s">
        <v>1011</v>
      </c>
      <c r="B12" s="464" t="s">
        <v>6</v>
      </c>
      <c r="C12" s="510">
        <v>104.3</v>
      </c>
      <c r="D12" s="464" t="s">
        <v>5</v>
      </c>
      <c r="E12" s="464" t="s">
        <v>5</v>
      </c>
      <c r="F12" s="464" t="s">
        <v>5</v>
      </c>
      <c r="G12" s="464" t="s">
        <v>5</v>
      </c>
    </row>
    <row r="13" spans="1:7" ht="17.25">
      <c r="A13" s="511" t="s">
        <v>1012</v>
      </c>
      <c r="B13" s="464" t="s">
        <v>1034</v>
      </c>
      <c r="C13" s="512">
        <v>43543</v>
      </c>
      <c r="D13" s="513"/>
      <c r="E13" s="514">
        <v>43543</v>
      </c>
      <c r="F13" s="513"/>
      <c r="G13" s="513"/>
    </row>
    <row r="14" spans="1:7" ht="15">
      <c r="A14" s="511" t="s">
        <v>980</v>
      </c>
      <c r="B14" s="515"/>
      <c r="C14" s="510"/>
      <c r="D14" s="513"/>
      <c r="E14" s="513"/>
      <c r="F14" s="513"/>
      <c r="G14" s="513"/>
    </row>
    <row r="15" spans="1:7" ht="17.25">
      <c r="A15" s="511" t="s">
        <v>1013</v>
      </c>
      <c r="B15" s="464" t="s">
        <v>1034</v>
      </c>
      <c r="C15" s="512">
        <v>19337</v>
      </c>
      <c r="D15" s="513"/>
      <c r="E15" s="514">
        <v>19337</v>
      </c>
      <c r="F15" s="513"/>
      <c r="G15" s="513"/>
    </row>
    <row r="16" spans="1:7" ht="15">
      <c r="A16" s="516" t="s">
        <v>1014</v>
      </c>
      <c r="B16" s="464" t="s">
        <v>1015</v>
      </c>
      <c r="C16" s="510">
        <v>75</v>
      </c>
      <c r="D16" s="513"/>
      <c r="E16" s="513">
        <v>75</v>
      </c>
      <c r="F16" s="513"/>
      <c r="G16" s="513"/>
    </row>
    <row r="17" spans="1:7" ht="15">
      <c r="A17" s="516" t="s">
        <v>1016</v>
      </c>
      <c r="B17" s="464"/>
      <c r="C17" s="510"/>
      <c r="D17" s="513"/>
      <c r="E17" s="513"/>
      <c r="F17" s="513"/>
      <c r="G17" s="513"/>
    </row>
    <row r="18" spans="1:7" ht="17.25">
      <c r="A18" s="516" t="s">
        <v>1017</v>
      </c>
      <c r="B18" s="464" t="s">
        <v>1034</v>
      </c>
      <c r="C18" s="510">
        <v>420</v>
      </c>
      <c r="D18" s="513"/>
      <c r="E18" s="513">
        <v>420</v>
      </c>
      <c r="F18" s="513"/>
      <c r="G18" s="513"/>
    </row>
    <row r="19" spans="1:7" ht="15">
      <c r="A19" s="516" t="s">
        <v>1018</v>
      </c>
      <c r="B19" s="464" t="s">
        <v>1015</v>
      </c>
      <c r="C19" s="510">
        <v>7</v>
      </c>
      <c r="D19" s="513"/>
      <c r="E19" s="513">
        <v>7</v>
      </c>
      <c r="F19" s="513"/>
      <c r="G19" s="513"/>
    </row>
    <row r="20" spans="1:7" ht="17.25">
      <c r="A20" s="516" t="s">
        <v>1019</v>
      </c>
      <c r="B20" s="464" t="s">
        <v>1034</v>
      </c>
      <c r="C20" s="510">
        <v>164</v>
      </c>
      <c r="D20" s="513"/>
      <c r="E20" s="513">
        <v>164</v>
      </c>
      <c r="F20" s="513"/>
      <c r="G20" s="513"/>
    </row>
    <row r="21" spans="1:7" ht="15">
      <c r="A21" s="516" t="s">
        <v>1020</v>
      </c>
      <c r="B21" s="464" t="s">
        <v>1015</v>
      </c>
      <c r="C21" s="510">
        <v>2</v>
      </c>
      <c r="D21" s="513"/>
      <c r="E21" s="513">
        <v>2</v>
      </c>
      <c r="F21" s="513"/>
      <c r="G21" s="513"/>
    </row>
    <row r="22" spans="1:7" ht="17.25">
      <c r="A22" s="516" t="s">
        <v>1021</v>
      </c>
      <c r="B22" s="464" t="s">
        <v>1034</v>
      </c>
      <c r="C22" s="510">
        <v>420</v>
      </c>
      <c r="D22" s="513"/>
      <c r="E22" s="513">
        <v>420</v>
      </c>
      <c r="F22" s="513"/>
      <c r="G22" s="513"/>
    </row>
    <row r="23" spans="1:7" ht="15">
      <c r="A23" s="516" t="s">
        <v>1022</v>
      </c>
      <c r="B23" s="464" t="s">
        <v>1015</v>
      </c>
      <c r="C23" s="510">
        <v>11</v>
      </c>
      <c r="D23" s="513"/>
      <c r="E23" s="513">
        <v>11</v>
      </c>
      <c r="F23" s="513"/>
      <c r="G23" s="513"/>
    </row>
    <row r="24" spans="1:7" ht="17.25">
      <c r="A24" s="511" t="s">
        <v>1023</v>
      </c>
      <c r="B24" s="464" t="s">
        <v>1034</v>
      </c>
      <c r="C24" s="512">
        <v>2400</v>
      </c>
      <c r="D24" s="513"/>
      <c r="E24" s="514">
        <v>2400</v>
      </c>
      <c r="F24" s="513"/>
      <c r="G24" s="513"/>
    </row>
    <row r="25" spans="1:7" ht="15">
      <c r="A25" s="516" t="s">
        <v>1024</v>
      </c>
      <c r="B25" s="464" t="s">
        <v>1015</v>
      </c>
      <c r="C25" s="510">
        <v>5</v>
      </c>
      <c r="D25" s="513"/>
      <c r="E25" s="513">
        <v>5</v>
      </c>
      <c r="F25" s="513"/>
      <c r="G25" s="513"/>
    </row>
    <row r="26" spans="1:7" ht="17.25">
      <c r="A26" s="511" t="s">
        <v>1025</v>
      </c>
      <c r="B26" s="464" t="s">
        <v>1034</v>
      </c>
      <c r="C26" s="510">
        <v>600</v>
      </c>
      <c r="D26" s="513"/>
      <c r="E26" s="513">
        <v>600</v>
      </c>
      <c r="F26" s="513"/>
      <c r="G26" s="513"/>
    </row>
    <row r="27" spans="1:7" ht="15">
      <c r="A27" s="516" t="s">
        <v>1024</v>
      </c>
      <c r="B27" s="464" t="s">
        <v>1015</v>
      </c>
      <c r="C27" s="510">
        <v>10</v>
      </c>
      <c r="D27" s="513"/>
      <c r="E27" s="513">
        <v>10</v>
      </c>
      <c r="F27" s="513"/>
      <c r="G27" s="513"/>
    </row>
    <row r="28" spans="1:7" ht="17.25">
      <c r="A28" s="511" t="s">
        <v>1026</v>
      </c>
      <c r="B28" s="464" t="s">
        <v>1034</v>
      </c>
      <c r="C28" s="510">
        <v>840</v>
      </c>
      <c r="D28" s="513"/>
      <c r="E28" s="513">
        <v>840</v>
      </c>
      <c r="F28" s="513"/>
      <c r="G28" s="513"/>
    </row>
    <row r="29" spans="1:7" ht="15">
      <c r="A29" s="516" t="s">
        <v>1024</v>
      </c>
      <c r="B29" s="464" t="s">
        <v>1015</v>
      </c>
      <c r="C29" s="510">
        <v>14</v>
      </c>
      <c r="D29" s="513"/>
      <c r="E29" s="513">
        <v>14</v>
      </c>
      <c r="F29" s="513"/>
      <c r="G29" s="513"/>
    </row>
    <row r="30" spans="1:7" ht="17.25">
      <c r="A30" s="511" t="s">
        <v>1027</v>
      </c>
      <c r="B30" s="464" t="s">
        <v>1034</v>
      </c>
      <c r="C30" s="510">
        <v>1040</v>
      </c>
      <c r="D30" s="513"/>
      <c r="E30" s="513">
        <v>1040</v>
      </c>
      <c r="F30" s="513"/>
      <c r="G30" s="513"/>
    </row>
    <row r="31" spans="1:7" ht="15">
      <c r="A31" s="516" t="s">
        <v>1024</v>
      </c>
      <c r="B31" s="464" t="s">
        <v>1015</v>
      </c>
      <c r="C31" s="510">
        <v>1</v>
      </c>
      <c r="D31" s="513"/>
      <c r="E31" s="513">
        <v>1</v>
      </c>
      <c r="F31" s="513"/>
      <c r="G31" s="513"/>
    </row>
    <row r="32" spans="1:7" ht="17.25">
      <c r="A32" s="511" t="s">
        <v>1028</v>
      </c>
      <c r="B32" s="464" t="s">
        <v>1034</v>
      </c>
      <c r="C32" s="512">
        <v>5600</v>
      </c>
      <c r="D32" s="513"/>
      <c r="E32" s="514">
        <v>5600</v>
      </c>
      <c r="F32" s="513"/>
      <c r="G32" s="513"/>
    </row>
    <row r="33" spans="1:7" ht="15">
      <c r="A33" s="516" t="s">
        <v>1024</v>
      </c>
      <c r="B33" s="464" t="s">
        <v>1015</v>
      </c>
      <c r="C33" s="510">
        <v>86</v>
      </c>
      <c r="D33" s="513"/>
      <c r="E33" s="513">
        <v>86</v>
      </c>
      <c r="F33" s="513"/>
      <c r="G33" s="513"/>
    </row>
    <row r="34" spans="1:7" ht="15">
      <c r="A34" s="511" t="s">
        <v>1029</v>
      </c>
      <c r="B34" s="464"/>
      <c r="C34" s="510"/>
      <c r="D34" s="513"/>
      <c r="E34" s="513"/>
      <c r="F34" s="513"/>
      <c r="G34" s="513"/>
    </row>
    <row r="35" spans="1:7" ht="17.25">
      <c r="A35" s="517" t="s">
        <v>1030</v>
      </c>
      <c r="B35" s="464" t="s">
        <v>1034</v>
      </c>
      <c r="C35" s="510"/>
      <c r="D35" s="513"/>
      <c r="E35" s="513"/>
      <c r="F35" s="513"/>
      <c r="G35" s="513"/>
    </row>
    <row r="36" spans="1:7" ht="17.25">
      <c r="A36" s="518" t="s">
        <v>1031</v>
      </c>
      <c r="B36" s="519" t="s">
        <v>1034</v>
      </c>
      <c r="C36" s="520">
        <v>10719</v>
      </c>
      <c r="D36" s="521"/>
      <c r="E36" s="521">
        <v>10719</v>
      </c>
      <c r="F36" s="521"/>
      <c r="G36" s="521"/>
    </row>
    <row r="37" spans="1:7" ht="15">
      <c r="A37" s="522" t="s">
        <v>1032</v>
      </c>
      <c r="B37" s="3"/>
      <c r="C37" s="3"/>
      <c r="D37" s="707"/>
      <c r="E37" s="708"/>
      <c r="F37" s="708"/>
      <c r="G37" s="708"/>
    </row>
    <row r="38" spans="2:7" ht="15.75">
      <c r="B38" s="1"/>
      <c r="C38" s="697" t="s">
        <v>1035</v>
      </c>
      <c r="D38" s="697"/>
      <c r="E38" s="697"/>
      <c r="F38" s="697"/>
      <c r="G38" s="697"/>
    </row>
    <row r="39" spans="1:7" ht="15.75">
      <c r="A39" s="480" t="s">
        <v>994</v>
      </c>
      <c r="B39" s="3"/>
      <c r="C39" s="691" t="s">
        <v>995</v>
      </c>
      <c r="D39" s="691"/>
      <c r="E39" s="691"/>
      <c r="F39" s="691"/>
      <c r="G39" s="691"/>
    </row>
    <row r="40" spans="1:7" ht="15">
      <c r="A40" s="481"/>
      <c r="B40" s="1"/>
      <c r="C40" s="482"/>
      <c r="D40" s="482"/>
      <c r="E40" s="482"/>
      <c r="F40" s="482"/>
      <c r="G40" s="482"/>
    </row>
    <row r="41" spans="1:2" ht="15">
      <c r="A41" s="481"/>
      <c r="B41" s="1"/>
    </row>
    <row r="42" spans="1:2" ht="15">
      <c r="A42" s="481"/>
      <c r="B42" s="1"/>
    </row>
    <row r="43" spans="1:2" ht="15">
      <c r="A43" s="481"/>
      <c r="B43" s="1"/>
    </row>
    <row r="44" spans="1:7" ht="15" customHeight="1">
      <c r="A44" s="480" t="s">
        <v>1033</v>
      </c>
      <c r="B44" s="1"/>
      <c r="C44" s="691"/>
      <c r="D44" s="691"/>
      <c r="E44" s="691"/>
      <c r="F44" s="691"/>
      <c r="G44" s="691"/>
    </row>
  </sheetData>
  <sheetProtection/>
  <mergeCells count="6">
    <mergeCell ref="C44:G44"/>
    <mergeCell ref="D37:G37"/>
    <mergeCell ref="E1:G1"/>
    <mergeCell ref="E2:G2"/>
    <mergeCell ref="C38:G38"/>
    <mergeCell ref="C39:G39"/>
  </mergeCells>
  <printOptions/>
  <pageMargins left="0.75" right="0.33" top="0.54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120" zoomScaleNormal="120" zoomScalePageLayoutView="0" workbookViewId="0" topLeftCell="A1">
      <selection activeCell="G2" sqref="G2"/>
    </sheetView>
  </sheetViews>
  <sheetFormatPr defaultColWidth="9.140625" defaultRowHeight="12.75"/>
  <cols>
    <col min="2" max="2" width="19.421875" style="0" customWidth="1"/>
    <col min="3" max="3" width="11.7109375" style="0" customWidth="1"/>
    <col min="4" max="4" width="6.8515625" style="0" customWidth="1"/>
    <col min="15" max="17" width="0" style="0" hidden="1" customWidth="1"/>
  </cols>
  <sheetData>
    <row r="1" spans="2:14" ht="27" customHeight="1">
      <c r="B1" s="563" t="s">
        <v>73</v>
      </c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222"/>
      <c r="N1" s="222"/>
    </row>
    <row r="2" spans="2:14" ht="15">
      <c r="B2" s="223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4" ht="15"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</row>
    <row r="4" spans="2:14" ht="18.75">
      <c r="B4" s="225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</row>
    <row r="5" spans="2:14" ht="15">
      <c r="B5" s="223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</row>
    <row r="6" spans="2:14" ht="12.75"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</row>
    <row r="7" spans="2:14" ht="39.75" customHeight="1">
      <c r="B7" s="564" t="s">
        <v>940</v>
      </c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222"/>
      <c r="N7" s="222"/>
    </row>
    <row r="8" spans="2:14" ht="15">
      <c r="B8" s="223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</row>
    <row r="9" spans="2:14" ht="15">
      <c r="B9" s="226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</row>
    <row r="10" spans="2:14" s="12" customFormat="1" ht="19.5" customHeight="1">
      <c r="B10" s="227" t="s">
        <v>386</v>
      </c>
      <c r="C10" s="562" t="s">
        <v>348</v>
      </c>
      <c r="D10" s="562"/>
      <c r="E10" s="562"/>
      <c r="F10" s="562"/>
      <c r="G10" s="562"/>
      <c r="H10" s="222"/>
      <c r="I10" s="222"/>
      <c r="J10" s="222"/>
      <c r="K10" s="222"/>
      <c r="L10" s="222"/>
      <c r="M10" s="222"/>
      <c r="N10" s="222"/>
    </row>
    <row r="11" spans="2:14" s="12" customFormat="1" ht="19.5" customHeight="1">
      <c r="B11" s="227" t="s">
        <v>387</v>
      </c>
      <c r="C11" s="433" t="s">
        <v>941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</row>
    <row r="12" spans="2:14" s="12" customFormat="1" ht="19.5" customHeight="1">
      <c r="B12" s="227" t="s">
        <v>388</v>
      </c>
      <c r="C12" s="433" t="s">
        <v>942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</row>
    <row r="13" spans="2:17" s="12" customFormat="1" ht="19.5" customHeight="1">
      <c r="B13" s="228" t="s">
        <v>1038</v>
      </c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12" t="b">
        <v>0</v>
      </c>
      <c r="Q13" s="12" t="b">
        <v>1</v>
      </c>
    </row>
    <row r="14" spans="2:14" s="12" customFormat="1" ht="19.5" customHeight="1">
      <c r="B14" s="228" t="s">
        <v>943</v>
      </c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</row>
    <row r="15" spans="2:14" s="12" customFormat="1" ht="19.5" customHeight="1">
      <c r="B15" s="228" t="s">
        <v>944</v>
      </c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</row>
    <row r="16" spans="2:17" s="12" customFormat="1" ht="19.5" customHeight="1">
      <c r="B16" s="228" t="s">
        <v>396</v>
      </c>
      <c r="C16" s="229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12" t="b">
        <v>1</v>
      </c>
      <c r="P16" s="12" t="b">
        <v>0</v>
      </c>
      <c r="Q16" s="12" t="b">
        <v>0</v>
      </c>
    </row>
    <row r="17" spans="2:14" s="12" customFormat="1" ht="19.5" customHeight="1">
      <c r="B17" s="228" t="s">
        <v>945</v>
      </c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</row>
    <row r="18" spans="2:14" s="12" customFormat="1" ht="19.5" customHeight="1">
      <c r="B18" s="424" t="s">
        <v>946</v>
      </c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</row>
    <row r="19" spans="1:14" s="12" customFormat="1" ht="19.5" customHeight="1">
      <c r="A19" s="434"/>
      <c r="B19" s="435" t="s">
        <v>947</v>
      </c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</row>
    <row r="20" spans="2:14" s="12" customFormat="1" ht="19.5" customHeight="1">
      <c r="B20" s="424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</row>
    <row r="21" spans="2:14" s="12" customFormat="1" ht="19.5" customHeight="1">
      <c r="B21" s="228" t="s">
        <v>71</v>
      </c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</row>
    <row r="22" spans="2:14" ht="19.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</row>
    <row r="23" spans="2:14" ht="15.75">
      <c r="B23" s="232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</row>
    <row r="24" spans="2:14" ht="15">
      <c r="B24" s="561" t="s">
        <v>72</v>
      </c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231"/>
      <c r="N24" s="231"/>
    </row>
    <row r="25" spans="13:14" ht="18.75" customHeight="1">
      <c r="M25" s="347"/>
      <c r="N25" s="347"/>
    </row>
  </sheetData>
  <sheetProtection/>
  <mergeCells count="4">
    <mergeCell ref="B24:L24"/>
    <mergeCell ref="C10:G10"/>
    <mergeCell ref="B1:L1"/>
    <mergeCell ref="B7:L7"/>
  </mergeCells>
  <dataValidations count="2">
    <dataValidation type="list" allowBlank="1" showInputMessage="1" showErrorMessage="1" sqref="C10:G10">
      <formula1>TRUONG_CHON</formula1>
    </dataValidation>
    <dataValidation type="list" allowBlank="1" showInputMessage="1" showErrorMessage="1" sqref="C16">
      <formula1>LOAIHINH_CHON</formula1>
    </dataValidation>
  </dataValidations>
  <printOptions/>
  <pageMargins left="1" right="0.5" top="1" bottom="1" header="0.5" footer="0.5"/>
  <pageSetup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59"/>
  <sheetViews>
    <sheetView zoomScalePageLayoutView="0" workbookViewId="0" topLeftCell="A1">
      <selection activeCell="D18" sqref="D18:E18"/>
    </sheetView>
  </sheetViews>
  <sheetFormatPr defaultColWidth="9.140625" defaultRowHeight="12.75"/>
  <cols>
    <col min="1" max="1" width="32.57421875" style="74" customWidth="1"/>
    <col min="2" max="2" width="8.421875" style="64" customWidth="1"/>
    <col min="3" max="5" width="6.7109375" style="64" customWidth="1"/>
    <col min="6" max="6" width="23.140625" style="64" customWidth="1"/>
    <col min="7" max="13" width="7.421875" style="34" customWidth="1"/>
    <col min="14" max="185" width="9.140625" style="34" customWidth="1"/>
    <col min="186" max="16384" width="9.140625" style="64" customWidth="1"/>
  </cols>
  <sheetData>
    <row r="1" spans="1:185" s="16" customFormat="1" ht="21" customHeight="1">
      <c r="A1" s="31" t="s">
        <v>74</v>
      </c>
      <c r="B1" s="565" t="s">
        <v>950</v>
      </c>
      <c r="C1" s="565"/>
      <c r="D1" s="565"/>
      <c r="E1" s="565"/>
      <c r="F1" s="233" t="s">
        <v>78</v>
      </c>
      <c r="G1" s="33"/>
      <c r="H1" s="33"/>
      <c r="I1" s="33"/>
      <c r="J1" s="33"/>
      <c r="K1" s="33"/>
      <c r="L1" s="33"/>
      <c r="M1" s="33"/>
      <c r="N1" s="34"/>
      <c r="O1" s="34"/>
      <c r="P1" s="20"/>
      <c r="Q1" s="20"/>
      <c r="R1" s="20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</row>
    <row r="2" spans="1:185" s="16" customFormat="1" ht="14.25" customHeight="1">
      <c r="A2" s="36" t="s">
        <v>75</v>
      </c>
      <c r="B2" s="566" t="s">
        <v>951</v>
      </c>
      <c r="C2" s="566"/>
      <c r="D2" s="566"/>
      <c r="E2" s="566"/>
      <c r="F2" s="234" t="str">
        <f>Bia!C10</f>
        <v>Tr.ĐH Hùng Vương</v>
      </c>
      <c r="G2" s="38"/>
      <c r="H2" s="38"/>
      <c r="I2" s="38"/>
      <c r="J2" s="38"/>
      <c r="K2" s="38"/>
      <c r="L2" s="38"/>
      <c r="M2" s="38"/>
      <c r="N2" s="34"/>
      <c r="O2" s="34"/>
      <c r="P2" s="20"/>
      <c r="Q2" s="20"/>
      <c r="R2" s="20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</row>
    <row r="3" spans="1:185" s="16" customFormat="1" ht="14.25" customHeight="1">
      <c r="A3" s="36" t="s">
        <v>76</v>
      </c>
      <c r="B3" s="573"/>
      <c r="C3" s="573"/>
      <c r="D3" s="573"/>
      <c r="E3" s="573"/>
      <c r="F3" s="235"/>
      <c r="G3" s="39"/>
      <c r="H3" s="39"/>
      <c r="I3" s="39"/>
      <c r="J3" s="39"/>
      <c r="K3" s="39"/>
      <c r="L3" s="39"/>
      <c r="M3" s="39"/>
      <c r="N3" s="34"/>
      <c r="O3" s="34"/>
      <c r="P3" s="20"/>
      <c r="Q3" s="20"/>
      <c r="R3" s="20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</row>
    <row r="4" spans="1:185" s="16" customFormat="1" ht="14.25" customHeight="1">
      <c r="A4" s="36" t="s">
        <v>77</v>
      </c>
      <c r="B4" s="236"/>
      <c r="C4" s="237"/>
      <c r="D4" s="237"/>
      <c r="E4" s="237"/>
      <c r="F4" s="237"/>
      <c r="G4" s="40"/>
      <c r="H4" s="40"/>
      <c r="I4" s="40"/>
      <c r="J4" s="40"/>
      <c r="K4" s="40"/>
      <c r="L4" s="40"/>
      <c r="M4" s="40"/>
      <c r="N4" s="34"/>
      <c r="O4" s="34"/>
      <c r="P4" s="20"/>
      <c r="Q4" s="20"/>
      <c r="R4" s="20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</row>
    <row r="5" spans="1:185" s="16" customFormat="1" ht="14.25" customHeight="1">
      <c r="A5" s="41" t="s">
        <v>79</v>
      </c>
      <c r="B5" s="238"/>
      <c r="C5" s="239"/>
      <c r="D5" s="239"/>
      <c r="E5" s="239"/>
      <c r="F5" s="239"/>
      <c r="G5" s="42"/>
      <c r="H5" s="42"/>
      <c r="I5" s="42"/>
      <c r="J5" s="42"/>
      <c r="K5" s="42"/>
      <c r="L5" s="42"/>
      <c r="M5" s="42"/>
      <c r="N5" s="34"/>
      <c r="O5" s="34"/>
      <c r="P5" s="20"/>
      <c r="Q5" s="20"/>
      <c r="R5" s="20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</row>
    <row r="6" spans="1:185" s="16" customFormat="1" ht="11.25" customHeight="1">
      <c r="A6" s="43"/>
      <c r="B6" s="567" t="s">
        <v>80</v>
      </c>
      <c r="C6" s="574" t="s">
        <v>82</v>
      </c>
      <c r="D6" s="575"/>
      <c r="E6" s="575"/>
      <c r="F6" s="44"/>
      <c r="G6" s="45"/>
      <c r="H6" s="45"/>
      <c r="I6" s="45"/>
      <c r="J6" s="45"/>
      <c r="K6" s="45"/>
      <c r="L6" s="45"/>
      <c r="M6" s="4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</row>
    <row r="7" spans="1:185" s="16" customFormat="1" ht="9.75" customHeight="1">
      <c r="A7" s="46"/>
      <c r="B7" s="568"/>
      <c r="C7" s="48"/>
      <c r="D7" s="576" t="s">
        <v>43</v>
      </c>
      <c r="E7" s="577"/>
      <c r="F7" s="47"/>
      <c r="G7" s="49"/>
      <c r="H7" s="49"/>
      <c r="I7" s="49"/>
      <c r="J7" s="49"/>
      <c r="K7" s="49"/>
      <c r="L7" s="49"/>
      <c r="M7" s="49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</row>
    <row r="8" spans="1:185" s="16" customFormat="1" ht="9.75" customHeight="1">
      <c r="A8" s="46"/>
      <c r="B8" s="568"/>
      <c r="C8" s="50" t="s">
        <v>14</v>
      </c>
      <c r="D8" s="578"/>
      <c r="E8" s="579"/>
      <c r="F8" s="83" t="s">
        <v>26</v>
      </c>
      <c r="G8" s="49"/>
      <c r="H8" s="49"/>
      <c r="I8" s="49"/>
      <c r="J8" s="49"/>
      <c r="K8" s="49"/>
      <c r="L8" s="49"/>
      <c r="M8" s="49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</row>
    <row r="9" spans="1:185" s="16" customFormat="1" ht="9.75" customHeight="1">
      <c r="A9" s="46"/>
      <c r="B9" s="568"/>
      <c r="C9" s="51"/>
      <c r="D9" s="48" t="s">
        <v>33</v>
      </c>
      <c r="E9" s="48" t="s">
        <v>82</v>
      </c>
      <c r="F9" s="52"/>
      <c r="G9" s="53"/>
      <c r="H9" s="53"/>
      <c r="I9" s="53"/>
      <c r="J9" s="53"/>
      <c r="K9" s="53"/>
      <c r="L9" s="53"/>
      <c r="M9" s="53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</row>
    <row r="10" spans="1:185" s="16" customFormat="1" ht="9.75" customHeight="1">
      <c r="A10" s="54"/>
      <c r="B10" s="569"/>
      <c r="C10" s="55"/>
      <c r="D10" s="55"/>
      <c r="E10" s="55" t="s">
        <v>14</v>
      </c>
      <c r="F10" s="11"/>
      <c r="G10" s="53"/>
      <c r="H10" s="53"/>
      <c r="I10" s="53"/>
      <c r="J10" s="53"/>
      <c r="K10" s="53"/>
      <c r="L10" s="53"/>
      <c r="M10" s="53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</row>
    <row r="11" spans="1:185" s="16" customFormat="1" ht="10.5" customHeight="1">
      <c r="A11" s="56" t="s">
        <v>1</v>
      </c>
      <c r="B11" s="56">
        <v>1</v>
      </c>
      <c r="C11" s="57">
        <v>2</v>
      </c>
      <c r="D11" s="57">
        <v>3</v>
      </c>
      <c r="E11" s="57">
        <v>4</v>
      </c>
      <c r="F11" s="57">
        <v>5</v>
      </c>
      <c r="G11" s="58"/>
      <c r="H11" s="58"/>
      <c r="I11" s="58"/>
      <c r="J11" s="58"/>
      <c r="K11" s="58"/>
      <c r="L11" s="58"/>
      <c r="M11" s="58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</row>
    <row r="12" spans="1:185" s="16" customFormat="1" ht="13.5" customHeight="1">
      <c r="A12" s="178" t="s">
        <v>83</v>
      </c>
      <c r="B12" s="425">
        <f>SUM(B13,B17,B18,B22)</f>
        <v>1740</v>
      </c>
      <c r="C12" s="425">
        <f>SUM(C13,C17,C18,C22)</f>
        <v>1186</v>
      </c>
      <c r="D12" s="425">
        <f>SUM(D13,D17,D18,D22)</f>
        <v>194</v>
      </c>
      <c r="E12" s="425">
        <f>SUM(E13,E17,E18,E22)</f>
        <v>142</v>
      </c>
      <c r="F12" s="240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</row>
    <row r="13" spans="1:185" s="16" customFormat="1" ht="13.5" customHeight="1">
      <c r="A13" s="110" t="s">
        <v>84</v>
      </c>
      <c r="B13" s="241">
        <f>B14+B15+B16</f>
        <v>1145</v>
      </c>
      <c r="C13" s="241">
        <f>C14+C15+C16</f>
        <v>768</v>
      </c>
      <c r="D13" s="241">
        <f>D14+D15+D16</f>
        <v>116</v>
      </c>
      <c r="E13" s="241">
        <f>E14+E15+E16</f>
        <v>78</v>
      </c>
      <c r="F13" s="241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</row>
    <row r="14" spans="1:185" s="16" customFormat="1" ht="13.5" customHeight="1">
      <c r="A14" s="60" t="s">
        <v>85</v>
      </c>
      <c r="B14" s="241">
        <v>1100</v>
      </c>
      <c r="C14" s="241">
        <v>748</v>
      </c>
      <c r="D14" s="241">
        <v>110</v>
      </c>
      <c r="E14" s="241">
        <v>74</v>
      </c>
      <c r="F14" s="241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</row>
    <row r="15" spans="1:185" s="16" customFormat="1" ht="13.5" customHeight="1">
      <c r="A15" s="62" t="s">
        <v>86</v>
      </c>
      <c r="B15" s="241">
        <v>45</v>
      </c>
      <c r="C15" s="241">
        <v>20</v>
      </c>
      <c r="D15" s="241">
        <v>6</v>
      </c>
      <c r="E15" s="241">
        <v>4</v>
      </c>
      <c r="F15" s="241"/>
      <c r="G15" s="34"/>
      <c r="H15" s="34"/>
      <c r="I15" s="34"/>
      <c r="J15" s="34"/>
      <c r="K15" s="34"/>
      <c r="L15" s="34"/>
      <c r="M15" s="34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</row>
    <row r="16" spans="1:185" s="16" customFormat="1" ht="13.5" customHeight="1">
      <c r="A16" s="62" t="s">
        <v>87</v>
      </c>
      <c r="B16" s="241"/>
      <c r="C16" s="241"/>
      <c r="D16" s="241"/>
      <c r="E16" s="241"/>
      <c r="F16" s="241"/>
      <c r="G16" s="34"/>
      <c r="H16" s="34"/>
      <c r="I16" s="34"/>
      <c r="J16" s="34"/>
      <c r="K16" s="34"/>
      <c r="L16" s="34"/>
      <c r="M16" s="34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</row>
    <row r="17" spans="1:185" s="16" customFormat="1" ht="13.5" customHeight="1">
      <c r="A17" s="60" t="s">
        <v>88</v>
      </c>
      <c r="B17" s="241"/>
      <c r="C17" s="241"/>
      <c r="D17" s="241"/>
      <c r="E17" s="241"/>
      <c r="F17" s="241"/>
      <c r="G17" s="34"/>
      <c r="H17" s="34"/>
      <c r="I17" s="34"/>
      <c r="J17" s="34"/>
      <c r="K17" s="34"/>
      <c r="L17" s="34"/>
      <c r="M17" s="34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</row>
    <row r="18" spans="1:185" s="16" customFormat="1" ht="13.5" customHeight="1">
      <c r="A18" s="60" t="s">
        <v>89</v>
      </c>
      <c r="B18" s="241">
        <f>B20+B21</f>
        <v>595</v>
      </c>
      <c r="C18" s="241">
        <f>C20+C21</f>
        <v>418</v>
      </c>
      <c r="D18" s="241">
        <f>D20+D21</f>
        <v>78</v>
      </c>
      <c r="E18" s="241">
        <f>E20+E21</f>
        <v>64</v>
      </c>
      <c r="F18" s="241"/>
      <c r="G18" s="34"/>
      <c r="H18" s="34"/>
      <c r="I18" s="34"/>
      <c r="J18" s="34"/>
      <c r="K18" s="34"/>
      <c r="L18" s="34"/>
      <c r="M18" s="34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</row>
    <row r="19" spans="1:185" s="16" customFormat="1" ht="13.5" customHeight="1">
      <c r="A19" s="60" t="s">
        <v>90</v>
      </c>
      <c r="B19" s="241"/>
      <c r="C19" s="241"/>
      <c r="D19" s="241"/>
      <c r="E19" s="241"/>
      <c r="F19" s="241"/>
      <c r="G19" s="34"/>
      <c r="H19" s="34"/>
      <c r="I19" s="34"/>
      <c r="J19" s="34"/>
      <c r="K19" s="34"/>
      <c r="L19" s="34"/>
      <c r="M19" s="34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</row>
    <row r="20" spans="1:185" s="16" customFormat="1" ht="13.5" customHeight="1">
      <c r="A20" s="62" t="s">
        <v>91</v>
      </c>
      <c r="B20" s="241">
        <v>585</v>
      </c>
      <c r="C20" s="241">
        <v>414</v>
      </c>
      <c r="D20" s="241">
        <v>78</v>
      </c>
      <c r="E20" s="241">
        <v>64</v>
      </c>
      <c r="F20" s="241"/>
      <c r="G20" s="34"/>
      <c r="H20" s="34"/>
      <c r="I20" s="34"/>
      <c r="J20" s="34"/>
      <c r="K20" s="34"/>
      <c r="L20" s="34"/>
      <c r="M20" s="34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</row>
    <row r="21" spans="1:185" s="16" customFormat="1" ht="13.5" customHeight="1">
      <c r="A21" s="62" t="s">
        <v>92</v>
      </c>
      <c r="B21" s="241">
        <v>10</v>
      </c>
      <c r="C21" s="241">
        <v>4</v>
      </c>
      <c r="D21" s="241"/>
      <c r="E21" s="241"/>
      <c r="F21" s="241"/>
      <c r="G21" s="34"/>
      <c r="H21" s="34"/>
      <c r="I21" s="34"/>
      <c r="J21" s="34"/>
      <c r="K21" s="34"/>
      <c r="L21" s="34"/>
      <c r="M21" s="34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</row>
    <row r="22" spans="1:185" s="16" customFormat="1" ht="13.5" customHeight="1">
      <c r="A22" s="15" t="s">
        <v>93</v>
      </c>
      <c r="B22" s="241"/>
      <c r="C22" s="241"/>
      <c r="D22" s="241"/>
      <c r="E22" s="241"/>
      <c r="F22" s="241"/>
      <c r="G22" s="34"/>
      <c r="H22" s="34"/>
      <c r="I22" s="34"/>
      <c r="J22" s="34"/>
      <c r="K22" s="34"/>
      <c r="L22" s="34"/>
      <c r="M22" s="34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</row>
    <row r="23" spans="1:185" s="16" customFormat="1" ht="13.5" customHeight="1">
      <c r="A23" s="178" t="s">
        <v>94</v>
      </c>
      <c r="B23" s="425">
        <f>SUM(B24,B27,B28)</f>
        <v>195</v>
      </c>
      <c r="C23" s="425">
        <f>SUM(C24,C27,C28)</f>
        <v>157</v>
      </c>
      <c r="D23" s="425">
        <f>SUM(D24,D27,D28)</f>
        <v>27</v>
      </c>
      <c r="E23" s="425">
        <f>SUM(E24,E27,E28)</f>
        <v>21</v>
      </c>
      <c r="F23" s="241"/>
      <c r="G23" s="34"/>
      <c r="H23" s="34"/>
      <c r="I23" s="34"/>
      <c r="J23" s="34"/>
      <c r="K23" s="34"/>
      <c r="L23" s="34"/>
      <c r="M23" s="34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</row>
    <row r="24" spans="1:185" s="16" customFormat="1" ht="13.5" customHeight="1">
      <c r="A24" s="110" t="s">
        <v>84</v>
      </c>
      <c r="B24" s="241">
        <v>195</v>
      </c>
      <c r="C24" s="241">
        <f>C25+C26</f>
        <v>157</v>
      </c>
      <c r="D24" s="241">
        <f>D25+D26</f>
        <v>27</v>
      </c>
      <c r="E24" s="241">
        <f>E25+E26</f>
        <v>21</v>
      </c>
      <c r="F24" s="241"/>
      <c r="G24" s="34"/>
      <c r="H24" s="34"/>
      <c r="I24" s="34"/>
      <c r="J24" s="34"/>
      <c r="K24" s="34"/>
      <c r="L24" s="34"/>
      <c r="M24" s="34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</row>
    <row r="25" spans="1:185" s="16" customFormat="1" ht="13.5" customHeight="1">
      <c r="A25" s="60" t="s">
        <v>85</v>
      </c>
      <c r="B25" s="241">
        <v>195</v>
      </c>
      <c r="C25" s="241">
        <v>157</v>
      </c>
      <c r="D25" s="241">
        <v>27</v>
      </c>
      <c r="E25" s="241">
        <v>21</v>
      </c>
      <c r="F25" s="241"/>
      <c r="G25" s="34"/>
      <c r="H25" s="34"/>
      <c r="I25" s="34"/>
      <c r="J25" s="34"/>
      <c r="K25" s="34"/>
      <c r="L25" s="34"/>
      <c r="M25" s="34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</row>
    <row r="26" spans="1:185" s="16" customFormat="1" ht="13.5" customHeight="1">
      <c r="A26" s="62" t="s">
        <v>86</v>
      </c>
      <c r="B26" s="241"/>
      <c r="C26" s="241"/>
      <c r="D26" s="241"/>
      <c r="E26" s="241"/>
      <c r="F26" s="241"/>
      <c r="G26" s="34"/>
      <c r="H26" s="34"/>
      <c r="I26" s="34"/>
      <c r="J26" s="34"/>
      <c r="K26" s="34"/>
      <c r="L26" s="34"/>
      <c r="M26" s="34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</row>
    <row r="27" spans="1:185" s="16" customFormat="1" ht="13.5" customHeight="1">
      <c r="A27" s="60" t="s">
        <v>88</v>
      </c>
      <c r="B27" s="241"/>
      <c r="C27" s="241"/>
      <c r="D27" s="241"/>
      <c r="E27" s="241"/>
      <c r="F27" s="241"/>
      <c r="G27" s="34"/>
      <c r="H27" s="34"/>
      <c r="I27" s="34"/>
      <c r="J27" s="34"/>
      <c r="K27" s="34"/>
      <c r="L27" s="34"/>
      <c r="M27" s="34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</row>
    <row r="28" spans="1:185" s="16" customFormat="1" ht="13.5" customHeight="1">
      <c r="A28" s="60" t="s">
        <v>89</v>
      </c>
      <c r="B28" s="241"/>
      <c r="C28" s="241"/>
      <c r="D28" s="241"/>
      <c r="E28" s="241"/>
      <c r="F28" s="241"/>
      <c r="G28" s="34"/>
      <c r="H28" s="34"/>
      <c r="I28" s="34"/>
      <c r="J28" s="34"/>
      <c r="K28" s="34"/>
      <c r="L28" s="34"/>
      <c r="M28" s="34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</row>
    <row r="29" spans="1:185" s="16" customFormat="1" ht="13.5" customHeight="1">
      <c r="A29" s="60" t="s">
        <v>90</v>
      </c>
      <c r="B29" s="241"/>
      <c r="C29" s="241"/>
      <c r="D29" s="241"/>
      <c r="E29" s="241"/>
      <c r="F29" s="241"/>
      <c r="G29" s="34"/>
      <c r="H29" s="34"/>
      <c r="I29" s="34"/>
      <c r="J29" s="34"/>
      <c r="K29" s="34"/>
      <c r="L29" s="34"/>
      <c r="M29" s="34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</row>
    <row r="30" spans="1:185" s="16" customFormat="1" ht="13.5" customHeight="1">
      <c r="A30" s="206" t="s">
        <v>91</v>
      </c>
      <c r="B30" s="241"/>
      <c r="C30" s="241"/>
      <c r="D30" s="241"/>
      <c r="E30" s="241"/>
      <c r="F30" s="241"/>
      <c r="G30" s="34"/>
      <c r="H30" s="34"/>
      <c r="I30" s="34"/>
      <c r="J30" s="34"/>
      <c r="K30" s="34"/>
      <c r="L30" s="34"/>
      <c r="M30" s="34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</row>
    <row r="31" spans="1:185" s="16" customFormat="1" ht="13.5" customHeight="1">
      <c r="A31" s="205" t="s">
        <v>95</v>
      </c>
      <c r="B31" s="425">
        <f>SUM(B32:B33)</f>
        <v>1298</v>
      </c>
      <c r="C31" s="425">
        <f>SUM(C32:C33)</f>
        <v>1175</v>
      </c>
      <c r="D31" s="425">
        <f>SUM(D32:D33)</f>
        <v>724</v>
      </c>
      <c r="E31" s="425">
        <f>SUM(E32:E33)</f>
        <v>702</v>
      </c>
      <c r="F31" s="241"/>
      <c r="G31" s="34"/>
      <c r="H31" s="34"/>
      <c r="I31" s="34"/>
      <c r="J31" s="34"/>
      <c r="K31" s="34"/>
      <c r="L31" s="34"/>
      <c r="M31" s="34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</row>
    <row r="32" spans="1:185" s="16" customFormat="1" ht="13.5" customHeight="1">
      <c r="A32" s="60" t="s">
        <v>84</v>
      </c>
      <c r="B32" s="241">
        <v>1298</v>
      </c>
      <c r="C32" s="241">
        <v>1175</v>
      </c>
      <c r="D32" s="241">
        <v>724</v>
      </c>
      <c r="E32" s="241">
        <v>702</v>
      </c>
      <c r="F32" s="241"/>
      <c r="G32" s="34"/>
      <c r="H32" s="34"/>
      <c r="I32" s="34"/>
      <c r="J32" s="34"/>
      <c r="K32" s="34"/>
      <c r="L32" s="34"/>
      <c r="M32" s="34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</row>
    <row r="33" spans="1:185" s="16" customFormat="1" ht="13.5" customHeight="1">
      <c r="A33" s="15" t="s">
        <v>96</v>
      </c>
      <c r="B33" s="241"/>
      <c r="C33" s="241"/>
      <c r="D33" s="241"/>
      <c r="E33" s="241"/>
      <c r="F33" s="241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</row>
    <row r="34" spans="1:185" s="16" customFormat="1" ht="13.5" customHeight="1">
      <c r="A34" s="205" t="s">
        <v>97</v>
      </c>
      <c r="B34" s="425">
        <f>SUM(B35:B37)</f>
        <v>0</v>
      </c>
      <c r="C34" s="425">
        <f>SUM(C35:C37)</f>
        <v>0</v>
      </c>
      <c r="D34" s="425">
        <f>SUM(D35:D37)</f>
        <v>0</v>
      </c>
      <c r="E34" s="425">
        <f>SUM(E35:E37)</f>
        <v>0</v>
      </c>
      <c r="F34" s="241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</row>
    <row r="35" spans="1:185" s="16" customFormat="1" ht="13.5" customHeight="1">
      <c r="A35" s="60" t="s">
        <v>98</v>
      </c>
      <c r="B35" s="241"/>
      <c r="C35" s="241"/>
      <c r="D35" s="241"/>
      <c r="E35" s="241"/>
      <c r="F35" s="241"/>
      <c r="G35" s="34"/>
      <c r="H35" s="34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</row>
    <row r="36" spans="1:185" s="16" customFormat="1" ht="13.5" customHeight="1">
      <c r="A36" s="60" t="s">
        <v>99</v>
      </c>
      <c r="B36" s="241"/>
      <c r="C36" s="241"/>
      <c r="D36" s="241"/>
      <c r="E36" s="241"/>
      <c r="F36" s="241"/>
      <c r="G36" s="34"/>
      <c r="H36" s="34"/>
      <c r="I36" s="34"/>
      <c r="J36" s="34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</row>
    <row r="37" spans="1:185" s="16" customFormat="1" ht="13.5" customHeight="1">
      <c r="A37" s="15" t="s">
        <v>100</v>
      </c>
      <c r="B37" s="241"/>
      <c r="C37" s="241"/>
      <c r="D37" s="241"/>
      <c r="E37" s="241"/>
      <c r="F37" s="241"/>
      <c r="G37" s="34"/>
      <c r="H37" s="34"/>
      <c r="I37" s="34"/>
      <c r="J37" s="34"/>
      <c r="K37" s="34"/>
      <c r="L37" s="34"/>
      <c r="M37" s="34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</row>
    <row r="38" spans="1:185" s="16" customFormat="1" ht="13.5" customHeight="1">
      <c r="A38" s="205" t="s">
        <v>101</v>
      </c>
      <c r="B38" s="425">
        <f>SUM(B39:B41)</f>
        <v>0</v>
      </c>
      <c r="C38" s="425">
        <f>SUM(C39:C41)</f>
        <v>0</v>
      </c>
      <c r="D38" s="425">
        <f>SUM(D39:D41)</f>
        <v>0</v>
      </c>
      <c r="E38" s="425">
        <f>SUM(E39:E41)</f>
        <v>0</v>
      </c>
      <c r="F38" s="241"/>
      <c r="G38" s="34"/>
      <c r="H38" s="34"/>
      <c r="I38" s="34"/>
      <c r="J38" s="34"/>
      <c r="K38" s="34"/>
      <c r="L38" s="34"/>
      <c r="M38" s="34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</row>
    <row r="39" spans="1:185" s="16" customFormat="1" ht="13.5" customHeight="1">
      <c r="A39" s="60" t="s">
        <v>102</v>
      </c>
      <c r="B39" s="241"/>
      <c r="C39" s="241"/>
      <c r="D39" s="241"/>
      <c r="E39" s="241"/>
      <c r="F39" s="241"/>
      <c r="G39" s="34"/>
      <c r="H39" s="34"/>
      <c r="I39" s="34"/>
      <c r="J39" s="34"/>
      <c r="K39" s="34"/>
      <c r="L39" s="34"/>
      <c r="M39" s="34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</row>
    <row r="40" spans="1:185" s="16" customFormat="1" ht="13.5" customHeight="1">
      <c r="A40" s="60" t="s">
        <v>103</v>
      </c>
      <c r="B40" s="241"/>
      <c r="C40" s="241"/>
      <c r="D40" s="241"/>
      <c r="E40" s="241"/>
      <c r="F40" s="241"/>
      <c r="G40" s="34"/>
      <c r="H40" s="34"/>
      <c r="I40" s="34"/>
      <c r="J40" s="34"/>
      <c r="K40" s="34"/>
      <c r="L40" s="34"/>
      <c r="M40" s="34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</row>
    <row r="41" spans="1:185" s="16" customFormat="1" ht="13.5" customHeight="1">
      <c r="A41" s="15" t="s">
        <v>104</v>
      </c>
      <c r="B41" s="241"/>
      <c r="C41" s="241"/>
      <c r="D41" s="241"/>
      <c r="E41" s="241"/>
      <c r="F41" s="241"/>
      <c r="G41" s="34"/>
      <c r="H41" s="34"/>
      <c r="I41" s="34"/>
      <c r="J41" s="34"/>
      <c r="K41" s="34"/>
      <c r="L41" s="34"/>
      <c r="M41" s="34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</row>
    <row r="42" spans="1:6" ht="13.5" customHeight="1">
      <c r="A42" s="205" t="s">
        <v>105</v>
      </c>
      <c r="B42" s="425">
        <f>SUM(B43:B44)</f>
        <v>0</v>
      </c>
      <c r="C42" s="425">
        <f>SUM(C43:C44)</f>
        <v>0</v>
      </c>
      <c r="D42" s="425">
        <f>SUM(D43:D44)</f>
        <v>0</v>
      </c>
      <c r="E42" s="425">
        <f>SUM(E43:E44)</f>
        <v>0</v>
      </c>
      <c r="F42" s="241"/>
    </row>
    <row r="43" spans="1:6" ht="13.5" customHeight="1">
      <c r="A43" s="60" t="s">
        <v>106</v>
      </c>
      <c r="B43" s="241"/>
      <c r="C43" s="241"/>
      <c r="D43" s="241"/>
      <c r="E43" s="241"/>
      <c r="F43" s="241"/>
    </row>
    <row r="44" spans="1:6" ht="13.5" customHeight="1">
      <c r="A44" s="15" t="s">
        <v>107</v>
      </c>
      <c r="B44" s="241"/>
      <c r="C44" s="241"/>
      <c r="D44" s="241"/>
      <c r="E44" s="241"/>
      <c r="F44" s="241"/>
    </row>
    <row r="45" spans="1:6" ht="13.5" customHeight="1">
      <c r="A45" s="205" t="s">
        <v>108</v>
      </c>
      <c r="B45" s="425">
        <f>SUM(B46:B48)</f>
        <v>0</v>
      </c>
      <c r="C45" s="425">
        <f>SUM(C46:C48)</f>
        <v>0</v>
      </c>
      <c r="D45" s="425">
        <f>SUM(D46:D48)</f>
        <v>0</v>
      </c>
      <c r="E45" s="425">
        <f>SUM(E46:E48)</f>
        <v>0</v>
      </c>
      <c r="F45" s="241"/>
    </row>
    <row r="46" spans="1:6" ht="13.5" customHeight="1">
      <c r="A46" s="60" t="s">
        <v>109</v>
      </c>
      <c r="B46" s="241"/>
      <c r="C46" s="241"/>
      <c r="D46" s="241"/>
      <c r="E46" s="241"/>
      <c r="F46" s="241"/>
    </row>
    <row r="47" spans="1:6" ht="13.5" customHeight="1">
      <c r="A47" s="60" t="s">
        <v>110</v>
      </c>
      <c r="B47" s="241"/>
      <c r="C47" s="241"/>
      <c r="D47" s="241"/>
      <c r="E47" s="241"/>
      <c r="F47" s="241"/>
    </row>
    <row r="48" spans="1:6" ht="13.5" customHeight="1">
      <c r="A48" s="15" t="s">
        <v>111</v>
      </c>
      <c r="B48" s="242"/>
      <c r="C48" s="242"/>
      <c r="D48" s="242"/>
      <c r="E48" s="242"/>
      <c r="F48" s="242"/>
    </row>
    <row r="49" spans="1:13" ht="12" customHeight="1">
      <c r="A49" s="243"/>
      <c r="B49" s="244"/>
      <c r="C49" s="245"/>
      <c r="D49" s="572" t="s">
        <v>952</v>
      </c>
      <c r="E49" s="572"/>
      <c r="F49" s="572"/>
      <c r="G49" s="27"/>
      <c r="H49" s="27"/>
      <c r="I49" s="27"/>
      <c r="J49" s="27"/>
      <c r="K49" s="27"/>
      <c r="L49" s="27"/>
      <c r="M49" s="27"/>
    </row>
    <row r="50" spans="1:13" ht="12" customHeight="1">
      <c r="A50" s="246" t="s">
        <v>112</v>
      </c>
      <c r="B50" s="244"/>
      <c r="C50" s="245"/>
      <c r="D50" s="570" t="s">
        <v>115</v>
      </c>
      <c r="E50" s="570"/>
      <c r="F50" s="570"/>
      <c r="G50" s="26"/>
      <c r="H50" s="26"/>
      <c r="I50" s="26"/>
      <c r="J50" s="26"/>
      <c r="K50" s="26"/>
      <c r="L50" s="26"/>
      <c r="M50" s="26"/>
    </row>
    <row r="51" spans="1:13" ht="12" customHeight="1">
      <c r="A51" s="246" t="s">
        <v>113</v>
      </c>
      <c r="B51" s="245"/>
      <c r="C51" s="245"/>
      <c r="D51" s="571" t="s">
        <v>116</v>
      </c>
      <c r="E51" s="571"/>
      <c r="F51" s="571"/>
      <c r="G51" s="27"/>
      <c r="H51" s="27"/>
      <c r="I51" s="27"/>
      <c r="J51" s="27"/>
      <c r="K51" s="27"/>
      <c r="L51" s="27"/>
      <c r="M51" s="27"/>
    </row>
    <row r="52" spans="1:6" ht="12" customHeight="1">
      <c r="A52" s="249"/>
      <c r="B52" s="245"/>
      <c r="C52" s="245"/>
      <c r="D52" s="245"/>
      <c r="E52" s="245"/>
      <c r="F52" s="245"/>
    </row>
    <row r="53" spans="1:6" ht="12" customHeight="1">
      <c r="A53" s="246"/>
      <c r="B53" s="245"/>
      <c r="C53" s="245"/>
      <c r="D53" s="245"/>
      <c r="E53" s="245"/>
      <c r="F53" s="245"/>
    </row>
    <row r="54" spans="1:6" ht="12" customHeight="1">
      <c r="A54" s="246"/>
      <c r="B54" s="245"/>
      <c r="C54" s="245"/>
      <c r="D54" s="245"/>
      <c r="E54" s="245"/>
      <c r="F54" s="245"/>
    </row>
    <row r="55" spans="1:13" ht="12" customHeight="1">
      <c r="A55" s="246"/>
      <c r="B55" s="245"/>
      <c r="C55" s="245"/>
      <c r="D55" s="245"/>
      <c r="E55" s="250"/>
      <c r="F55" s="250"/>
      <c r="G55" s="71"/>
      <c r="H55" s="71"/>
      <c r="I55" s="71"/>
      <c r="J55" s="71"/>
      <c r="K55" s="71"/>
      <c r="L55" s="71"/>
      <c r="M55" s="71"/>
    </row>
    <row r="56" spans="1:13" ht="12" customHeight="1">
      <c r="A56" s="246" t="s">
        <v>948</v>
      </c>
      <c r="B56" s="245"/>
      <c r="C56" s="245"/>
      <c r="D56" s="245"/>
      <c r="E56" s="246"/>
      <c r="F56" s="246"/>
      <c r="G56" s="73"/>
      <c r="H56" s="73"/>
      <c r="I56" s="73"/>
      <c r="J56" s="73"/>
      <c r="K56" s="73"/>
      <c r="L56" s="73"/>
      <c r="M56" s="73"/>
    </row>
    <row r="57" spans="1:6" ht="15.75">
      <c r="A57" s="251"/>
      <c r="B57" s="249"/>
      <c r="C57" s="249"/>
      <c r="D57" s="249"/>
      <c r="E57" s="249"/>
      <c r="F57" s="249"/>
    </row>
    <row r="59" ht="15.75">
      <c r="C59" s="64" t="s">
        <v>39</v>
      </c>
    </row>
  </sheetData>
  <sheetProtection password="A6D1" sheet="1"/>
  <mergeCells count="9">
    <mergeCell ref="B1:E1"/>
    <mergeCell ref="B2:E2"/>
    <mergeCell ref="B6:B10"/>
    <mergeCell ref="D50:F50"/>
    <mergeCell ref="D51:F51"/>
    <mergeCell ref="D49:F49"/>
    <mergeCell ref="B3:E3"/>
    <mergeCell ref="C6:E6"/>
    <mergeCell ref="D7:E8"/>
  </mergeCells>
  <dataValidations count="1">
    <dataValidation type="whole" allowBlank="1" showInputMessage="1" showErrorMessage="1" promptTitle="Nhập sô!" prompt="Nhập số liệu" errorTitle="Lỗi" error="Chỉ được nhập số!" sqref="B13:E22 B24:E30 B32:E33 B35:E37 B39:E41 B43:E44 B46:E48">
      <formula1>0</formula1>
      <formula2>9999999</formula2>
    </dataValidation>
  </dataValidations>
  <printOptions/>
  <pageMargins left="1.14" right="0.25" top="0.5" bottom="0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C56"/>
  <sheetViews>
    <sheetView zoomScalePageLayoutView="0" workbookViewId="0" topLeftCell="A1">
      <selection activeCell="D18" sqref="D18:E18"/>
    </sheetView>
  </sheetViews>
  <sheetFormatPr defaultColWidth="9.140625" defaultRowHeight="12.75"/>
  <cols>
    <col min="1" max="1" width="32.57421875" style="74" customWidth="1"/>
    <col min="2" max="5" width="8.8515625" style="64" customWidth="1"/>
    <col min="6" max="6" width="20.140625" style="64" customWidth="1"/>
    <col min="7" max="16384" width="9.140625" style="16" customWidth="1"/>
  </cols>
  <sheetData>
    <row r="1" spans="1:6" ht="13.5" customHeight="1">
      <c r="A1" s="31" t="s">
        <v>118</v>
      </c>
      <c r="B1" s="580" t="s">
        <v>119</v>
      </c>
      <c r="C1" s="581"/>
      <c r="D1" s="581"/>
      <c r="E1" s="581"/>
      <c r="F1" s="233" t="s">
        <v>78</v>
      </c>
    </row>
    <row r="2" spans="1:6" ht="13.5" customHeight="1">
      <c r="A2" s="36" t="s">
        <v>75</v>
      </c>
      <c r="B2" s="580" t="s">
        <v>49</v>
      </c>
      <c r="C2" s="581"/>
      <c r="D2" s="581"/>
      <c r="E2" s="581"/>
      <c r="F2" s="233" t="str">
        <f>Bia!C10</f>
        <v>Tr.ĐH Hùng Vương</v>
      </c>
    </row>
    <row r="3" spans="1:8" ht="13.5" customHeight="1">
      <c r="A3" s="36" t="s">
        <v>76</v>
      </c>
      <c r="B3" s="582" t="s">
        <v>949</v>
      </c>
      <c r="C3" s="582"/>
      <c r="D3" s="582"/>
      <c r="E3" s="582"/>
      <c r="F3" s="252"/>
      <c r="G3" s="75"/>
      <c r="H3" s="76"/>
    </row>
    <row r="4" spans="1:6" ht="13.5" customHeight="1">
      <c r="A4" s="36" t="s">
        <v>77</v>
      </c>
      <c r="B4" s="236"/>
      <c r="C4" s="237"/>
      <c r="D4" s="237"/>
      <c r="E4" s="237"/>
      <c r="F4" s="237"/>
    </row>
    <row r="5" spans="1:6" ht="13.5" customHeight="1">
      <c r="A5" s="41" t="s">
        <v>79</v>
      </c>
      <c r="B5" s="253"/>
      <c r="C5" s="239"/>
      <c r="D5" s="239"/>
      <c r="E5" s="239"/>
      <c r="F5" s="239"/>
    </row>
    <row r="6" spans="1:6" ht="15" customHeight="1">
      <c r="A6" s="43"/>
      <c r="B6" s="567" t="s">
        <v>120</v>
      </c>
      <c r="C6" s="574" t="s">
        <v>81</v>
      </c>
      <c r="D6" s="575"/>
      <c r="E6" s="575"/>
      <c r="F6" s="44"/>
    </row>
    <row r="7" spans="1:6" ht="10.5" customHeight="1">
      <c r="A7" s="46"/>
      <c r="B7" s="568"/>
      <c r="C7" s="48"/>
      <c r="D7" s="583" t="s">
        <v>43</v>
      </c>
      <c r="E7" s="584"/>
      <c r="F7" s="47"/>
    </row>
    <row r="8" spans="1:6" ht="10.5" customHeight="1">
      <c r="A8" s="46"/>
      <c r="B8" s="568"/>
      <c r="C8" s="50" t="s">
        <v>14</v>
      </c>
      <c r="D8" s="585"/>
      <c r="E8" s="586"/>
      <c r="F8" s="47" t="s">
        <v>26</v>
      </c>
    </row>
    <row r="9" spans="1:6" ht="15" customHeight="1">
      <c r="A9" s="46"/>
      <c r="B9" s="568"/>
      <c r="C9" s="51"/>
      <c r="D9" s="77" t="s">
        <v>33</v>
      </c>
      <c r="E9" s="77" t="s">
        <v>82</v>
      </c>
      <c r="F9" s="52"/>
    </row>
    <row r="10" spans="1:6" ht="10.5" customHeight="1">
      <c r="A10" s="54"/>
      <c r="B10" s="569"/>
      <c r="C10" s="79"/>
      <c r="D10" s="79"/>
      <c r="E10" s="79" t="s">
        <v>14</v>
      </c>
      <c r="F10" s="10"/>
    </row>
    <row r="11" spans="1:6" ht="12.75">
      <c r="A11" s="56" t="s">
        <v>1</v>
      </c>
      <c r="B11" s="56">
        <v>1</v>
      </c>
      <c r="C11" s="57">
        <v>2</v>
      </c>
      <c r="D11" s="57">
        <v>3</v>
      </c>
      <c r="E11" s="57">
        <v>4</v>
      </c>
      <c r="F11" s="57">
        <v>5</v>
      </c>
    </row>
    <row r="12" spans="1:6" ht="12" customHeight="1">
      <c r="A12" s="178" t="s">
        <v>83</v>
      </c>
      <c r="B12" s="425">
        <f>SUM(B13,B17,B18,B22)</f>
        <v>6937</v>
      </c>
      <c r="C12" s="425">
        <f>SUM(C13,C17,C18,C22)</f>
        <v>5336</v>
      </c>
      <c r="D12" s="425">
        <f>SUM(D13,D17,D18,D22)</f>
        <v>1155</v>
      </c>
      <c r="E12" s="425">
        <f>SUM(E13,E17,E18,E22)</f>
        <v>857</v>
      </c>
      <c r="F12" s="240"/>
    </row>
    <row r="13" spans="1:6" ht="12" customHeight="1">
      <c r="A13" s="60" t="s">
        <v>84</v>
      </c>
      <c r="B13" s="542">
        <f>B14+B15+B16</f>
        <v>4738</v>
      </c>
      <c r="C13" s="542">
        <f>C14+C15+C16</f>
        <v>3428</v>
      </c>
      <c r="D13" s="542">
        <f>D14+D15+D16</f>
        <v>727</v>
      </c>
      <c r="E13" s="542">
        <f>E14+E15+E16</f>
        <v>466</v>
      </c>
      <c r="F13" s="241"/>
    </row>
    <row r="14" spans="1:6" ht="12" customHeight="1">
      <c r="A14" s="60" t="s">
        <v>85</v>
      </c>
      <c r="B14" s="241">
        <v>4094</v>
      </c>
      <c r="C14" s="241">
        <v>2980</v>
      </c>
      <c r="D14" s="241">
        <v>649</v>
      </c>
      <c r="E14" s="241">
        <v>408</v>
      </c>
      <c r="F14" s="241"/>
    </row>
    <row r="15" spans="1:6" ht="12" customHeight="1">
      <c r="A15" s="62" t="s">
        <v>86</v>
      </c>
      <c r="B15" s="241">
        <v>644</v>
      </c>
      <c r="C15" s="241">
        <v>448</v>
      </c>
      <c r="D15" s="241">
        <v>78</v>
      </c>
      <c r="E15" s="241">
        <v>58</v>
      </c>
      <c r="F15" s="241"/>
    </row>
    <row r="16" spans="1:6" ht="12" customHeight="1">
      <c r="A16" s="62" t="s">
        <v>87</v>
      </c>
      <c r="B16" s="241"/>
      <c r="C16" s="241"/>
      <c r="D16" s="241"/>
      <c r="E16" s="241"/>
      <c r="F16" s="241"/>
    </row>
    <row r="17" spans="1:6" ht="12" customHeight="1">
      <c r="A17" s="60" t="s">
        <v>88</v>
      </c>
      <c r="B17" s="241"/>
      <c r="C17" s="241"/>
      <c r="D17" s="241"/>
      <c r="E17" s="241"/>
      <c r="F17" s="241"/>
    </row>
    <row r="18" spans="1:6" ht="12" customHeight="1">
      <c r="A18" s="60" t="s">
        <v>89</v>
      </c>
      <c r="B18" s="542">
        <f>B20+B21</f>
        <v>2199</v>
      </c>
      <c r="C18" s="542">
        <f>C20+C21</f>
        <v>1908</v>
      </c>
      <c r="D18" s="542">
        <v>428</v>
      </c>
      <c r="E18" s="542">
        <v>391</v>
      </c>
      <c r="F18" s="241"/>
    </row>
    <row r="19" spans="1:6" ht="12" customHeight="1">
      <c r="A19" s="60" t="s">
        <v>90</v>
      </c>
      <c r="B19" s="241"/>
      <c r="C19" s="241"/>
      <c r="D19" s="241"/>
      <c r="E19" s="241"/>
      <c r="F19" s="241"/>
    </row>
    <row r="20" spans="1:6" ht="12" customHeight="1">
      <c r="A20" s="62" t="s">
        <v>91</v>
      </c>
      <c r="B20" s="241">
        <v>2189</v>
      </c>
      <c r="C20" s="241">
        <v>1904</v>
      </c>
      <c r="D20" s="241">
        <v>428</v>
      </c>
      <c r="E20" s="241">
        <v>391</v>
      </c>
      <c r="F20" s="241"/>
    </row>
    <row r="21" spans="1:6" ht="12" customHeight="1">
      <c r="A21" s="62" t="s">
        <v>92</v>
      </c>
      <c r="B21" s="241">
        <v>10</v>
      </c>
      <c r="C21" s="241">
        <v>4</v>
      </c>
      <c r="D21" s="241"/>
      <c r="E21" s="241"/>
      <c r="F21" s="241"/>
    </row>
    <row r="22" spans="1:6" ht="12" customHeight="1">
      <c r="A22" s="60" t="s">
        <v>93</v>
      </c>
      <c r="B22" s="241"/>
      <c r="C22" s="241"/>
      <c r="D22" s="241"/>
      <c r="E22" s="241"/>
      <c r="F22" s="241"/>
    </row>
    <row r="23" spans="1:6" ht="12" customHeight="1">
      <c r="A23" s="178" t="s">
        <v>94</v>
      </c>
      <c r="B23" s="425">
        <f>SUM(B24,B27,B28)</f>
        <v>855</v>
      </c>
      <c r="C23" s="425">
        <f>SUM(C24,C27,C28)</f>
        <v>649</v>
      </c>
      <c r="D23" s="425">
        <f>SUM(D24,D27,D28)</f>
        <v>176</v>
      </c>
      <c r="E23" s="425">
        <f>SUM(E24,E27,E28)</f>
        <v>145</v>
      </c>
      <c r="F23" s="241"/>
    </row>
    <row r="24" spans="1:6" ht="12" customHeight="1">
      <c r="A24" s="60" t="s">
        <v>84</v>
      </c>
      <c r="B24" s="542">
        <f>B25+B26</f>
        <v>855</v>
      </c>
      <c r="C24" s="542">
        <f>C25+C26</f>
        <v>649</v>
      </c>
      <c r="D24" s="542">
        <f>D25+D26</f>
        <v>176</v>
      </c>
      <c r="E24" s="542">
        <v>145</v>
      </c>
      <c r="F24" s="241"/>
    </row>
    <row r="25" spans="1:6" ht="12" customHeight="1">
      <c r="A25" s="60" t="s">
        <v>85</v>
      </c>
      <c r="B25" s="241">
        <v>809</v>
      </c>
      <c r="C25" s="241">
        <v>611</v>
      </c>
      <c r="D25" s="241">
        <v>168</v>
      </c>
      <c r="E25" s="241">
        <v>145</v>
      </c>
      <c r="F25" s="241"/>
    </row>
    <row r="26" spans="1:6" ht="12" customHeight="1">
      <c r="A26" s="62" t="s">
        <v>86</v>
      </c>
      <c r="B26" s="241">
        <v>46</v>
      </c>
      <c r="C26" s="241">
        <v>38</v>
      </c>
      <c r="D26" s="241">
        <v>8</v>
      </c>
      <c r="E26" s="241">
        <v>6</v>
      </c>
      <c r="F26" s="241"/>
    </row>
    <row r="27" spans="1:6" ht="12" customHeight="1">
      <c r="A27" s="60" t="s">
        <v>88</v>
      </c>
      <c r="B27" s="241"/>
      <c r="C27" s="241"/>
      <c r="D27" s="241"/>
      <c r="E27" s="241"/>
      <c r="F27" s="241"/>
    </row>
    <row r="28" spans="1:6" ht="12" customHeight="1">
      <c r="A28" s="60" t="s">
        <v>89</v>
      </c>
      <c r="B28" s="241"/>
      <c r="C28" s="241"/>
      <c r="D28" s="241"/>
      <c r="E28" s="241"/>
      <c r="F28" s="241"/>
    </row>
    <row r="29" spans="1:6" ht="12" customHeight="1">
      <c r="A29" s="60" t="s">
        <v>90</v>
      </c>
      <c r="B29" s="241"/>
      <c r="C29" s="241"/>
      <c r="D29" s="241"/>
      <c r="E29" s="241"/>
      <c r="F29" s="241"/>
    </row>
    <row r="30" spans="1:6" ht="12" customHeight="1">
      <c r="A30" s="207" t="s">
        <v>91</v>
      </c>
      <c r="B30" s="241"/>
      <c r="C30" s="241"/>
      <c r="D30" s="241"/>
      <c r="E30" s="241"/>
      <c r="F30" s="241"/>
    </row>
    <row r="31" spans="1:6" ht="12" customHeight="1">
      <c r="A31" s="178" t="s">
        <v>95</v>
      </c>
      <c r="B31" s="425">
        <f>SUM(B32:B33)</f>
        <v>2757</v>
      </c>
      <c r="C31" s="425">
        <f>SUM(C32:C33)</f>
        <v>2480</v>
      </c>
      <c r="D31" s="425">
        <f>SUM(D32:D33)</f>
        <v>1433</v>
      </c>
      <c r="E31" s="425">
        <f>SUM(E32:E33)</f>
        <v>1385</v>
      </c>
      <c r="F31" s="241"/>
    </row>
    <row r="32" spans="1:6" ht="12" customHeight="1">
      <c r="A32" s="60" t="s">
        <v>84</v>
      </c>
      <c r="B32" s="542">
        <v>2757</v>
      </c>
      <c r="C32" s="542">
        <v>2480</v>
      </c>
      <c r="D32" s="542">
        <v>1433</v>
      </c>
      <c r="E32" s="542">
        <v>1385</v>
      </c>
      <c r="F32" s="241"/>
    </row>
    <row r="33" spans="1:6" ht="12" customHeight="1">
      <c r="A33" s="208" t="s">
        <v>96</v>
      </c>
      <c r="B33" s="241"/>
      <c r="C33" s="241"/>
      <c r="D33" s="241"/>
      <c r="E33" s="241"/>
      <c r="F33" s="241"/>
    </row>
    <row r="34" spans="1:6" ht="12" customHeight="1">
      <c r="A34" s="178" t="s">
        <v>97</v>
      </c>
      <c r="B34" s="425">
        <f>SUM(B35:B37)</f>
        <v>0</v>
      </c>
      <c r="C34" s="425">
        <f>SUM(C35:C37)</f>
        <v>0</v>
      </c>
      <c r="D34" s="425">
        <f>SUM(D35:D37)</f>
        <v>0</v>
      </c>
      <c r="E34" s="425">
        <f>SUM(E35:E37)</f>
        <v>0</v>
      </c>
      <c r="F34" s="241"/>
    </row>
    <row r="35" spans="1:6" ht="12" customHeight="1">
      <c r="A35" s="60" t="s">
        <v>98</v>
      </c>
      <c r="B35" s="241"/>
      <c r="C35" s="241"/>
      <c r="D35" s="241"/>
      <c r="E35" s="241"/>
      <c r="F35" s="241"/>
    </row>
    <row r="36" spans="1:6" ht="12" customHeight="1">
      <c r="A36" s="60" t="s">
        <v>99</v>
      </c>
      <c r="B36" s="241"/>
      <c r="C36" s="241"/>
      <c r="D36" s="241"/>
      <c r="E36" s="241"/>
      <c r="F36" s="241"/>
    </row>
    <row r="37" spans="1:6" ht="12" customHeight="1">
      <c r="A37" s="208" t="s">
        <v>100</v>
      </c>
      <c r="B37" s="241"/>
      <c r="C37" s="241"/>
      <c r="D37" s="241"/>
      <c r="E37" s="241"/>
      <c r="F37" s="241"/>
    </row>
    <row r="38" spans="1:6" ht="12" customHeight="1">
      <c r="A38" s="178" t="s">
        <v>101</v>
      </c>
      <c r="B38" s="425">
        <f>SUM(B39:B41)</f>
        <v>0</v>
      </c>
      <c r="C38" s="425">
        <f>SUM(C39:C41)</f>
        <v>0</v>
      </c>
      <c r="D38" s="425">
        <f>SUM(D39:D41)</f>
        <v>0</v>
      </c>
      <c r="E38" s="425">
        <f>SUM(E39:E41)</f>
        <v>0</v>
      </c>
      <c r="F38" s="241"/>
    </row>
    <row r="39" spans="1:6" ht="12" customHeight="1">
      <c r="A39" s="60" t="s">
        <v>102</v>
      </c>
      <c r="B39" s="241"/>
      <c r="C39" s="241"/>
      <c r="D39" s="241"/>
      <c r="E39" s="241"/>
      <c r="F39" s="241"/>
    </row>
    <row r="40" spans="1:6" ht="12" customHeight="1">
      <c r="A40" s="60" t="s">
        <v>103</v>
      </c>
      <c r="B40" s="241"/>
      <c r="C40" s="241"/>
      <c r="D40" s="241"/>
      <c r="E40" s="241"/>
      <c r="F40" s="241"/>
    </row>
    <row r="41" spans="1:6" ht="12" customHeight="1">
      <c r="A41" s="208" t="s">
        <v>104</v>
      </c>
      <c r="B41" s="241"/>
      <c r="C41" s="241"/>
      <c r="D41" s="241"/>
      <c r="E41" s="241"/>
      <c r="F41" s="241"/>
    </row>
    <row r="42" spans="1:6" ht="12" customHeight="1">
      <c r="A42" s="178" t="s">
        <v>105</v>
      </c>
      <c r="B42" s="425">
        <f>SUM(B43:B44)</f>
        <v>0</v>
      </c>
      <c r="C42" s="425">
        <f>SUM(C43:C44)</f>
        <v>0</v>
      </c>
      <c r="D42" s="425">
        <f>SUM(D43:D44)</f>
        <v>0</v>
      </c>
      <c r="E42" s="425">
        <f>SUM(E43:E44)</f>
        <v>0</v>
      </c>
      <c r="F42" s="241"/>
    </row>
    <row r="43" spans="1:6" ht="12" customHeight="1">
      <c r="A43" s="60" t="s">
        <v>106</v>
      </c>
      <c r="B43" s="241"/>
      <c r="C43" s="241"/>
      <c r="D43" s="241"/>
      <c r="E43" s="241"/>
      <c r="F43" s="241"/>
    </row>
    <row r="44" spans="1:6" ht="12" customHeight="1">
      <c r="A44" s="208" t="s">
        <v>107</v>
      </c>
      <c r="B44" s="241"/>
      <c r="C44" s="241"/>
      <c r="D44" s="241"/>
      <c r="E44" s="241"/>
      <c r="F44" s="241"/>
    </row>
    <row r="45" spans="1:6" ht="12" customHeight="1">
      <c r="A45" s="178" t="s">
        <v>108</v>
      </c>
      <c r="B45" s="425">
        <f>SUM(B46:B48)</f>
        <v>0</v>
      </c>
      <c r="C45" s="425">
        <f>SUM(C46:C48)</f>
        <v>0</v>
      </c>
      <c r="D45" s="425">
        <f>SUM(D46:D48)</f>
        <v>0</v>
      </c>
      <c r="E45" s="425">
        <f>SUM(E46:E48)</f>
        <v>0</v>
      </c>
      <c r="F45" s="241"/>
    </row>
    <row r="46" spans="1:6" ht="12" customHeight="1">
      <c r="A46" s="60" t="s">
        <v>109</v>
      </c>
      <c r="B46" s="241"/>
      <c r="C46" s="241"/>
      <c r="D46" s="241"/>
      <c r="E46" s="241"/>
      <c r="F46" s="241"/>
    </row>
    <row r="47" spans="1:6" ht="12" customHeight="1">
      <c r="A47" s="60" t="s">
        <v>110</v>
      </c>
      <c r="B47" s="241"/>
      <c r="C47" s="241"/>
      <c r="D47" s="241"/>
      <c r="E47" s="241"/>
      <c r="F47" s="241"/>
    </row>
    <row r="48" spans="1:6" ht="11.25" customHeight="1">
      <c r="A48" s="15" t="s">
        <v>111</v>
      </c>
      <c r="B48" s="242"/>
      <c r="C48" s="242"/>
      <c r="D48" s="242"/>
      <c r="E48" s="242"/>
      <c r="F48" s="242"/>
    </row>
    <row r="49" spans="1:185" s="64" customFormat="1" ht="12" customHeight="1">
      <c r="A49" s="243"/>
      <c r="B49" s="244"/>
      <c r="C49" s="245"/>
      <c r="D49" s="587" t="s">
        <v>952</v>
      </c>
      <c r="E49" s="587"/>
      <c r="F49" s="587"/>
      <c r="G49" s="27"/>
      <c r="H49" s="27"/>
      <c r="I49" s="27"/>
      <c r="J49" s="27"/>
      <c r="K49" s="27"/>
      <c r="L49" s="27"/>
      <c r="M49" s="27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</row>
    <row r="50" spans="1:185" s="64" customFormat="1" ht="12" customHeight="1">
      <c r="A50" s="246" t="s">
        <v>112</v>
      </c>
      <c r="B50" s="244"/>
      <c r="C50" s="245"/>
      <c r="D50" s="570" t="s">
        <v>115</v>
      </c>
      <c r="E50" s="570"/>
      <c r="F50" s="570"/>
      <c r="G50" s="26"/>
      <c r="H50" s="26"/>
      <c r="I50" s="26"/>
      <c r="J50" s="26"/>
      <c r="K50" s="26"/>
      <c r="L50" s="26"/>
      <c r="M50" s="26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</row>
    <row r="51" spans="1:185" s="64" customFormat="1" ht="12" customHeight="1">
      <c r="A51" s="246" t="s">
        <v>113</v>
      </c>
      <c r="B51" s="245"/>
      <c r="C51" s="245"/>
      <c r="D51" s="571" t="s">
        <v>116</v>
      </c>
      <c r="E51" s="571"/>
      <c r="F51" s="571"/>
      <c r="G51" s="27"/>
      <c r="H51" s="27"/>
      <c r="I51" s="27"/>
      <c r="J51" s="27"/>
      <c r="K51" s="27"/>
      <c r="L51" s="27"/>
      <c r="M51" s="27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</row>
    <row r="52" spans="1:185" s="64" customFormat="1" ht="12" customHeight="1">
      <c r="A52" s="249"/>
      <c r="B52" s="245"/>
      <c r="C52" s="245"/>
      <c r="D52" s="245"/>
      <c r="E52" s="245"/>
      <c r="F52" s="245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</row>
    <row r="53" spans="1:185" s="64" customFormat="1" ht="12" customHeight="1">
      <c r="A53" s="246"/>
      <c r="B53" s="245"/>
      <c r="C53" s="245"/>
      <c r="D53" s="245"/>
      <c r="E53" s="245"/>
      <c r="F53" s="245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</row>
    <row r="54" spans="1:185" s="64" customFormat="1" ht="12" customHeight="1">
      <c r="A54" s="246"/>
      <c r="B54" s="245"/>
      <c r="C54" s="245"/>
      <c r="D54" s="245"/>
      <c r="E54" s="245"/>
      <c r="F54" s="245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</row>
    <row r="55" spans="1:185" s="64" customFormat="1" ht="12" customHeight="1">
      <c r="A55" s="246"/>
      <c r="B55" s="245"/>
      <c r="C55" s="245"/>
      <c r="D55" s="245"/>
      <c r="E55" s="250"/>
      <c r="F55" s="250"/>
      <c r="G55" s="71"/>
      <c r="H55" s="71"/>
      <c r="I55" s="71"/>
      <c r="J55" s="71"/>
      <c r="K55" s="71"/>
      <c r="L55" s="71"/>
      <c r="M55" s="71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</row>
    <row r="56" spans="1:185" s="64" customFormat="1" ht="12" customHeight="1">
      <c r="A56" s="246" t="s">
        <v>948</v>
      </c>
      <c r="B56" s="245"/>
      <c r="C56" s="245"/>
      <c r="D56" s="245"/>
      <c r="E56" s="561"/>
      <c r="F56" s="561"/>
      <c r="G56" s="73"/>
      <c r="H56" s="73"/>
      <c r="I56" s="73"/>
      <c r="J56" s="73"/>
      <c r="K56" s="73"/>
      <c r="L56" s="73"/>
      <c r="M56" s="73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</row>
  </sheetData>
  <sheetProtection password="A6D1" sheet="1"/>
  <mergeCells count="10">
    <mergeCell ref="E56:F56"/>
    <mergeCell ref="D49:F49"/>
    <mergeCell ref="D50:F50"/>
    <mergeCell ref="D51:F51"/>
    <mergeCell ref="B1:E1"/>
    <mergeCell ref="B2:E2"/>
    <mergeCell ref="B3:E3"/>
    <mergeCell ref="B6:B10"/>
    <mergeCell ref="C6:E6"/>
    <mergeCell ref="D7:E8"/>
  </mergeCells>
  <dataValidations count="1">
    <dataValidation type="whole" allowBlank="1" showInputMessage="1" showErrorMessage="1" promptTitle="Nhập sô!" prompt="Nhập số liệu" errorTitle="Lỗi" error="Chỉ được nhập số!" sqref="B13:E22 B46:E48 B43:E44 B39:E41 B35:E37 B32:E33 B24:E30">
      <formula1>0</formula1>
      <formula2>9999999</formula2>
    </dataValidation>
  </dataValidations>
  <printOptions/>
  <pageMargins left="0.97" right="0.57" top="0.73" bottom="0.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C41"/>
  <sheetViews>
    <sheetView zoomScalePageLayoutView="0" workbookViewId="0" topLeftCell="A7">
      <selection activeCell="M17" sqref="M17"/>
    </sheetView>
  </sheetViews>
  <sheetFormatPr defaultColWidth="9.140625" defaultRowHeight="12.75"/>
  <cols>
    <col min="1" max="1" width="28.8515625" style="74" customWidth="1"/>
    <col min="2" max="2" width="8.8515625" style="64" customWidth="1"/>
    <col min="3" max="11" width="4.57421875" style="64" customWidth="1"/>
    <col min="12" max="12" width="11.421875" style="64" customWidth="1"/>
    <col min="13" max="16384" width="9.140625" style="16" customWidth="1"/>
  </cols>
  <sheetData>
    <row r="1" spans="1:12" ht="15.75" customHeight="1">
      <c r="A1" s="31" t="s">
        <v>121</v>
      </c>
      <c r="B1" s="580" t="s">
        <v>119</v>
      </c>
      <c r="C1" s="581"/>
      <c r="D1" s="581"/>
      <c r="E1" s="581"/>
      <c r="F1" s="590"/>
      <c r="G1" s="590"/>
      <c r="H1" s="590"/>
      <c r="I1" s="590"/>
      <c r="J1" s="233" t="s">
        <v>78</v>
      </c>
      <c r="K1" s="233"/>
      <c r="L1" s="233"/>
    </row>
    <row r="2" spans="1:12" ht="15.75" customHeight="1">
      <c r="A2" s="36" t="s">
        <v>75</v>
      </c>
      <c r="B2" s="580" t="s">
        <v>50</v>
      </c>
      <c r="C2" s="581"/>
      <c r="D2" s="581"/>
      <c r="E2" s="581"/>
      <c r="F2" s="590"/>
      <c r="G2" s="590"/>
      <c r="H2" s="590"/>
      <c r="I2" s="590"/>
      <c r="J2" s="233" t="str">
        <f>Bia!C10</f>
        <v>Tr.ĐH Hùng Vương</v>
      </c>
      <c r="K2" s="234"/>
      <c r="L2" s="234"/>
    </row>
    <row r="3" spans="1:12" ht="15.75">
      <c r="A3" s="36" t="s">
        <v>76</v>
      </c>
      <c r="B3" s="582" t="s">
        <v>949</v>
      </c>
      <c r="C3" s="582"/>
      <c r="D3" s="582"/>
      <c r="E3" s="582"/>
      <c r="F3" s="582"/>
      <c r="G3" s="582"/>
      <c r="H3" s="582"/>
      <c r="I3" s="582"/>
      <c r="J3" s="254"/>
      <c r="K3" s="254"/>
      <c r="L3" s="252"/>
    </row>
    <row r="4" spans="1:12" ht="15.75">
      <c r="A4" s="36" t="s">
        <v>77</v>
      </c>
      <c r="B4" s="236"/>
      <c r="C4" s="236"/>
      <c r="D4" s="236"/>
      <c r="E4" s="236"/>
      <c r="F4" s="236"/>
      <c r="G4" s="236"/>
      <c r="H4" s="236"/>
      <c r="I4" s="237"/>
      <c r="J4" s="237"/>
      <c r="K4" s="237"/>
      <c r="L4" s="237"/>
    </row>
    <row r="5" spans="1:12" ht="15.75">
      <c r="A5" s="41" t="s">
        <v>79</v>
      </c>
      <c r="B5" s="253"/>
      <c r="C5" s="253"/>
      <c r="D5" s="253"/>
      <c r="E5" s="253"/>
      <c r="F5" s="253"/>
      <c r="G5" s="253"/>
      <c r="H5" s="253"/>
      <c r="I5" s="239"/>
      <c r="J5" s="239"/>
      <c r="K5" s="239"/>
      <c r="L5" s="239"/>
    </row>
    <row r="6" spans="1:12" ht="15.75">
      <c r="A6" s="43"/>
      <c r="B6" s="567" t="s">
        <v>120</v>
      </c>
      <c r="C6" s="574" t="s">
        <v>42</v>
      </c>
      <c r="D6" s="575"/>
      <c r="E6" s="575"/>
      <c r="F6" s="575"/>
      <c r="G6" s="575"/>
      <c r="H6" s="575"/>
      <c r="I6" s="575"/>
      <c r="J6" s="591"/>
      <c r="K6" s="592"/>
      <c r="L6" s="44"/>
    </row>
    <row r="7" spans="1:12" ht="15.75">
      <c r="A7" s="46"/>
      <c r="B7" s="568"/>
      <c r="C7" s="80"/>
      <c r="D7" s="80"/>
      <c r="E7" s="80"/>
      <c r="F7" s="80"/>
      <c r="G7" s="80"/>
      <c r="H7" s="80"/>
      <c r="I7" s="51"/>
      <c r="J7" s="81"/>
      <c r="K7" s="81"/>
      <c r="L7" s="82"/>
    </row>
    <row r="8" spans="1:12" ht="15.75">
      <c r="A8" s="46"/>
      <c r="B8" s="568"/>
      <c r="C8" s="80">
        <v>17</v>
      </c>
      <c r="D8" s="80">
        <v>18</v>
      </c>
      <c r="E8" s="80">
        <v>19</v>
      </c>
      <c r="F8" s="80">
        <v>20</v>
      </c>
      <c r="G8" s="80">
        <v>21</v>
      </c>
      <c r="H8" s="80">
        <v>22</v>
      </c>
      <c r="I8" s="50">
        <v>23</v>
      </c>
      <c r="J8" s="83">
        <v>24</v>
      </c>
      <c r="K8" s="83" t="s">
        <v>41</v>
      </c>
      <c r="L8" s="82" t="s">
        <v>26</v>
      </c>
    </row>
    <row r="9" spans="1:12" ht="15.75">
      <c r="A9" s="46"/>
      <c r="B9" s="568"/>
      <c r="C9" s="80"/>
      <c r="D9" s="80"/>
      <c r="E9" s="80"/>
      <c r="F9" s="80"/>
      <c r="G9" s="80"/>
      <c r="H9" s="80"/>
      <c r="I9" s="51"/>
      <c r="J9" s="52"/>
      <c r="K9" s="52"/>
      <c r="L9" s="84"/>
    </row>
    <row r="10" spans="1:12" ht="15.75">
      <c r="A10" s="54"/>
      <c r="B10" s="569"/>
      <c r="C10" s="78"/>
      <c r="D10" s="78"/>
      <c r="E10" s="78"/>
      <c r="F10" s="78"/>
      <c r="G10" s="78"/>
      <c r="H10" s="78"/>
      <c r="I10" s="55"/>
      <c r="J10" s="11"/>
      <c r="K10" s="11"/>
      <c r="L10" s="85"/>
    </row>
    <row r="11" spans="1:12" ht="12.75">
      <c r="A11" s="56" t="s">
        <v>1</v>
      </c>
      <c r="B11" s="56">
        <v>1</v>
      </c>
      <c r="C11" s="57">
        <v>2</v>
      </c>
      <c r="D11" s="57">
        <v>3</v>
      </c>
      <c r="E11" s="57">
        <v>4</v>
      </c>
      <c r="F11" s="57">
        <v>5</v>
      </c>
      <c r="G11" s="57">
        <v>6</v>
      </c>
      <c r="H11" s="57">
        <v>7</v>
      </c>
      <c r="I11" s="57">
        <v>8</v>
      </c>
      <c r="J11" s="57">
        <v>9</v>
      </c>
      <c r="K11" s="57">
        <v>10</v>
      </c>
      <c r="L11" s="57">
        <v>11</v>
      </c>
    </row>
    <row r="12" spans="1:12" ht="12.75">
      <c r="A12" s="178" t="s">
        <v>83</v>
      </c>
      <c r="B12" s="425">
        <f>SUM(B13,B17,B18,B22)</f>
        <v>6827</v>
      </c>
      <c r="C12" s="425">
        <f aca="true" t="shared" si="0" ref="C12:K12">SUM(C13,C17,C18,C22)</f>
        <v>0</v>
      </c>
      <c r="D12" s="425">
        <f t="shared" si="0"/>
        <v>808</v>
      </c>
      <c r="E12" s="425">
        <f t="shared" si="0"/>
        <v>842</v>
      </c>
      <c r="F12" s="425">
        <f t="shared" si="0"/>
        <v>1503</v>
      </c>
      <c r="G12" s="425">
        <f t="shared" si="0"/>
        <v>1021</v>
      </c>
      <c r="H12" s="425">
        <f t="shared" si="0"/>
        <v>922</v>
      </c>
      <c r="I12" s="425">
        <f t="shared" si="0"/>
        <v>645</v>
      </c>
      <c r="J12" s="425">
        <f t="shared" si="0"/>
        <v>536</v>
      </c>
      <c r="K12" s="425">
        <f t="shared" si="0"/>
        <v>550</v>
      </c>
      <c r="L12" s="240"/>
    </row>
    <row r="13" spans="1:12" ht="12.75">
      <c r="A13" s="60" t="s">
        <v>84</v>
      </c>
      <c r="B13" s="548">
        <f>B14+B15+B16</f>
        <v>4628</v>
      </c>
      <c r="C13" s="549"/>
      <c r="D13" s="550">
        <f>D14+D15+D16</f>
        <v>808</v>
      </c>
      <c r="E13" s="550">
        <f aca="true" t="shared" si="1" ref="E13:K13">E14+E15+E16</f>
        <v>842</v>
      </c>
      <c r="F13" s="550">
        <f t="shared" si="1"/>
        <v>1243</v>
      </c>
      <c r="G13" s="550">
        <f t="shared" si="1"/>
        <v>731</v>
      </c>
      <c r="H13" s="550">
        <f t="shared" si="1"/>
        <v>456</v>
      </c>
      <c r="I13" s="550">
        <f t="shared" si="1"/>
        <v>223</v>
      </c>
      <c r="J13" s="550">
        <f t="shared" si="1"/>
        <v>166</v>
      </c>
      <c r="K13" s="550">
        <f t="shared" si="1"/>
        <v>159</v>
      </c>
      <c r="L13" s="241"/>
    </row>
    <row r="14" spans="1:12" ht="12.75">
      <c r="A14" s="60" t="s">
        <v>85</v>
      </c>
      <c r="B14" s="548">
        <v>4094</v>
      </c>
      <c r="C14" s="551"/>
      <c r="D14" s="552">
        <v>808</v>
      </c>
      <c r="E14" s="552">
        <v>842</v>
      </c>
      <c r="F14" s="552">
        <v>1243</v>
      </c>
      <c r="G14" s="552">
        <v>697</v>
      </c>
      <c r="H14" s="552">
        <v>346</v>
      </c>
      <c r="I14" s="552">
        <v>105</v>
      </c>
      <c r="J14" s="552">
        <v>34</v>
      </c>
      <c r="K14" s="552">
        <f>B14-SUM(C14:J14)</f>
        <v>19</v>
      </c>
      <c r="L14" s="241"/>
    </row>
    <row r="15" spans="1:12" ht="12.75">
      <c r="A15" s="62" t="s">
        <v>86</v>
      </c>
      <c r="B15" s="548">
        <v>534</v>
      </c>
      <c r="C15" s="551"/>
      <c r="D15" s="552"/>
      <c r="E15" s="552"/>
      <c r="F15" s="552"/>
      <c r="G15" s="552">
        <v>34</v>
      </c>
      <c r="H15" s="552">
        <v>110</v>
      </c>
      <c r="I15" s="552">
        <v>118</v>
      </c>
      <c r="J15" s="552">
        <v>132</v>
      </c>
      <c r="K15" s="552">
        <f>B15-SUM(C15:J15)</f>
        <v>140</v>
      </c>
      <c r="L15" s="241"/>
    </row>
    <row r="16" spans="1:12" ht="12.75">
      <c r="A16" s="62" t="s">
        <v>87</v>
      </c>
      <c r="B16" s="548"/>
      <c r="C16" s="551"/>
      <c r="D16" s="552"/>
      <c r="E16" s="552"/>
      <c r="F16" s="552"/>
      <c r="G16" s="552"/>
      <c r="H16" s="552"/>
      <c r="I16" s="552"/>
      <c r="J16" s="552"/>
      <c r="K16" s="551"/>
      <c r="L16" s="241"/>
    </row>
    <row r="17" spans="1:12" ht="12.75">
      <c r="A17" s="60" t="s">
        <v>88</v>
      </c>
      <c r="B17" s="241"/>
      <c r="C17" s="241"/>
      <c r="D17" s="543"/>
      <c r="E17" s="543"/>
      <c r="F17" s="543"/>
      <c r="G17" s="543"/>
      <c r="H17" s="543"/>
      <c r="I17" s="543"/>
      <c r="J17" s="543"/>
      <c r="K17" s="241"/>
      <c r="L17" s="241"/>
    </row>
    <row r="18" spans="1:12" ht="13.5">
      <c r="A18" s="60" t="s">
        <v>89</v>
      </c>
      <c r="B18" s="542">
        <f>B20+B21</f>
        <v>2199</v>
      </c>
      <c r="C18" s="553"/>
      <c r="D18" s="554"/>
      <c r="E18" s="554"/>
      <c r="F18" s="554">
        <f>F19+F20</f>
        <v>260</v>
      </c>
      <c r="G18" s="554">
        <f>G19+G20</f>
        <v>290</v>
      </c>
      <c r="H18" s="554">
        <f>H19+H20</f>
        <v>466</v>
      </c>
      <c r="I18" s="554">
        <f>I19+I20</f>
        <v>422</v>
      </c>
      <c r="J18" s="554">
        <f>J20+J21</f>
        <v>370</v>
      </c>
      <c r="K18" s="546">
        <f>K20+K21</f>
        <v>391</v>
      </c>
      <c r="L18" s="241"/>
    </row>
    <row r="19" spans="1:12" ht="12.75">
      <c r="A19" s="60" t="s">
        <v>90</v>
      </c>
      <c r="B19" s="241"/>
      <c r="C19" s="241"/>
      <c r="D19" s="543"/>
      <c r="E19" s="543"/>
      <c r="F19" s="543"/>
      <c r="G19" s="543"/>
      <c r="H19" s="543"/>
      <c r="I19" s="543"/>
      <c r="J19" s="543"/>
      <c r="K19" s="546"/>
      <c r="L19" s="241"/>
    </row>
    <row r="20" spans="1:12" ht="12.75">
      <c r="A20" s="62" t="s">
        <v>91</v>
      </c>
      <c r="B20" s="241">
        <v>2189</v>
      </c>
      <c r="C20" s="241"/>
      <c r="D20" s="543"/>
      <c r="E20" s="543"/>
      <c r="F20" s="543">
        <v>260</v>
      </c>
      <c r="G20" s="543">
        <v>290</v>
      </c>
      <c r="H20" s="543">
        <v>466</v>
      </c>
      <c r="I20" s="543">
        <v>422</v>
      </c>
      <c r="J20" s="543">
        <v>368</v>
      </c>
      <c r="K20" s="546">
        <f>B20-SUM(C20:J20)</f>
        <v>383</v>
      </c>
      <c r="L20" s="241"/>
    </row>
    <row r="21" spans="1:12" ht="12.75">
      <c r="A21" s="62" t="s">
        <v>92</v>
      </c>
      <c r="B21" s="548">
        <v>10</v>
      </c>
      <c r="C21" s="551"/>
      <c r="D21" s="552"/>
      <c r="E21" s="552"/>
      <c r="F21" s="552"/>
      <c r="G21" s="552"/>
      <c r="H21" s="552"/>
      <c r="I21" s="552"/>
      <c r="J21" s="552">
        <v>2</v>
      </c>
      <c r="K21" s="551">
        <v>8</v>
      </c>
      <c r="L21" s="241"/>
    </row>
    <row r="22" spans="1:12" ht="12.75">
      <c r="A22" s="60" t="s">
        <v>93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</row>
    <row r="23" spans="1:12" ht="12.75">
      <c r="A23" s="178" t="s">
        <v>94</v>
      </c>
      <c r="B23" s="425">
        <f aca="true" t="shared" si="2" ref="B23:K23">SUM(B24,B27,B28)</f>
        <v>855</v>
      </c>
      <c r="C23" s="425">
        <f t="shared" si="2"/>
        <v>0</v>
      </c>
      <c r="D23" s="425">
        <f t="shared" si="2"/>
        <v>131</v>
      </c>
      <c r="E23" s="425">
        <f t="shared" si="2"/>
        <v>299</v>
      </c>
      <c r="F23" s="425">
        <f t="shared" si="2"/>
        <v>265</v>
      </c>
      <c r="G23" s="425">
        <f t="shared" si="2"/>
        <v>94</v>
      </c>
      <c r="H23" s="425">
        <f t="shared" si="2"/>
        <v>43</v>
      </c>
      <c r="I23" s="425">
        <f t="shared" si="2"/>
        <v>8</v>
      </c>
      <c r="J23" s="425">
        <f t="shared" si="2"/>
        <v>3</v>
      </c>
      <c r="K23" s="425">
        <f t="shared" si="2"/>
        <v>12</v>
      </c>
      <c r="L23" s="241"/>
    </row>
    <row r="24" spans="1:12" ht="13.5">
      <c r="A24" s="60" t="s">
        <v>84</v>
      </c>
      <c r="B24" s="544">
        <f>B25+B26</f>
        <v>855</v>
      </c>
      <c r="C24" s="545"/>
      <c r="D24" s="545">
        <v>131</v>
      </c>
      <c r="E24" s="546">
        <v>299</v>
      </c>
      <c r="F24" s="546">
        <v>265</v>
      </c>
      <c r="G24" s="546">
        <v>94</v>
      </c>
      <c r="H24" s="546">
        <v>43</v>
      </c>
      <c r="I24" s="546">
        <f>I25+I26</f>
        <v>8</v>
      </c>
      <c r="J24" s="546">
        <f>J25+J26</f>
        <v>3</v>
      </c>
      <c r="K24" s="546">
        <f>B24-SUM(C24:J24)</f>
        <v>12</v>
      </c>
      <c r="L24" s="241"/>
    </row>
    <row r="25" spans="1:12" ht="13.5">
      <c r="A25" s="60" t="s">
        <v>85</v>
      </c>
      <c r="B25" s="544">
        <v>809</v>
      </c>
      <c r="C25" s="536"/>
      <c r="D25" s="536">
        <v>131</v>
      </c>
      <c r="E25" s="536">
        <v>299</v>
      </c>
      <c r="F25" s="536">
        <v>255</v>
      </c>
      <c r="G25" s="536">
        <v>82</v>
      </c>
      <c r="H25" s="536">
        <v>36</v>
      </c>
      <c r="I25" s="536"/>
      <c r="J25" s="536"/>
      <c r="K25" s="536"/>
      <c r="L25" s="241"/>
    </row>
    <row r="26" spans="1:12" ht="13.5">
      <c r="A26" s="62" t="s">
        <v>86</v>
      </c>
      <c r="B26" s="544">
        <v>46</v>
      </c>
      <c r="C26" s="536"/>
      <c r="D26" s="536"/>
      <c r="E26" s="547"/>
      <c r="F26" s="547">
        <v>10</v>
      </c>
      <c r="G26" s="547">
        <v>12</v>
      </c>
      <c r="H26" s="547">
        <v>7</v>
      </c>
      <c r="I26" s="547">
        <v>8</v>
      </c>
      <c r="J26" s="547">
        <v>3</v>
      </c>
      <c r="K26" s="547">
        <v>8</v>
      </c>
      <c r="L26" s="241"/>
    </row>
    <row r="27" spans="1:12" ht="12.75">
      <c r="A27" s="60" t="s">
        <v>88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</row>
    <row r="28" spans="1:12" ht="12.75">
      <c r="A28" s="60" t="s">
        <v>89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</row>
    <row r="29" spans="1:12" ht="12.75">
      <c r="A29" s="60" t="s">
        <v>90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</row>
    <row r="30" spans="1:12" ht="12.75">
      <c r="A30" s="62" t="s">
        <v>91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</row>
    <row r="31" spans="1:12" ht="12.75">
      <c r="A31" s="178" t="s">
        <v>95</v>
      </c>
      <c r="B31" s="425">
        <f aca="true" t="shared" si="3" ref="B31:K31">SUM(B32:B33)</f>
        <v>2757</v>
      </c>
      <c r="C31" s="425">
        <f t="shared" si="3"/>
        <v>0</v>
      </c>
      <c r="D31" s="425">
        <f t="shared" si="3"/>
        <v>880</v>
      </c>
      <c r="E31" s="425">
        <f t="shared" si="3"/>
        <v>1188</v>
      </c>
      <c r="F31" s="425">
        <f t="shared" si="3"/>
        <v>412</v>
      </c>
      <c r="G31" s="425">
        <f t="shared" si="3"/>
        <v>180</v>
      </c>
      <c r="H31" s="425">
        <f t="shared" si="3"/>
        <v>26</v>
      </c>
      <c r="I31" s="425">
        <f t="shared" si="3"/>
        <v>19</v>
      </c>
      <c r="J31" s="425">
        <f t="shared" si="3"/>
        <v>18</v>
      </c>
      <c r="K31" s="425">
        <f t="shared" si="3"/>
        <v>34</v>
      </c>
      <c r="L31" s="241"/>
    </row>
    <row r="32" spans="1:12" ht="13.5">
      <c r="A32" s="60" t="s">
        <v>84</v>
      </c>
      <c r="B32" s="542">
        <v>2757</v>
      </c>
      <c r="C32" s="543"/>
      <c r="D32" s="543">
        <v>880</v>
      </c>
      <c r="E32" s="543">
        <v>1188</v>
      </c>
      <c r="F32" s="543">
        <v>412</v>
      </c>
      <c r="G32" s="543">
        <v>180</v>
      </c>
      <c r="H32" s="543">
        <v>26</v>
      </c>
      <c r="I32" s="543">
        <v>19</v>
      </c>
      <c r="J32" s="543">
        <v>18</v>
      </c>
      <c r="K32" s="543">
        <f>B32-SUM(C32:J32)</f>
        <v>34</v>
      </c>
      <c r="L32" s="241"/>
    </row>
    <row r="33" spans="1:12" ht="12.75">
      <c r="A33" s="15" t="s">
        <v>96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</row>
    <row r="34" spans="1:185" s="64" customFormat="1" ht="12" customHeight="1">
      <c r="A34" s="243"/>
      <c r="B34" s="244"/>
      <c r="C34" s="245"/>
      <c r="D34" s="249"/>
      <c r="E34" s="249"/>
      <c r="F34" s="249"/>
      <c r="G34" s="255"/>
      <c r="H34" s="593" t="s">
        <v>952</v>
      </c>
      <c r="I34" s="593"/>
      <c r="J34" s="593"/>
      <c r="K34" s="593"/>
      <c r="L34" s="593"/>
      <c r="M34" s="27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</row>
    <row r="35" spans="1:185" s="64" customFormat="1" ht="12" customHeight="1">
      <c r="A35" s="246" t="s">
        <v>112</v>
      </c>
      <c r="B35" s="244"/>
      <c r="C35" s="245"/>
      <c r="D35" s="249"/>
      <c r="E35" s="249"/>
      <c r="F35" s="249"/>
      <c r="G35" s="256"/>
      <c r="H35" s="588" t="s">
        <v>115</v>
      </c>
      <c r="I35" s="588"/>
      <c r="J35" s="588"/>
      <c r="K35" s="588"/>
      <c r="L35" s="588"/>
      <c r="M35" s="26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</row>
    <row r="36" spans="1:185" s="64" customFormat="1" ht="12" customHeight="1">
      <c r="A36" s="246" t="s">
        <v>113</v>
      </c>
      <c r="B36" s="245"/>
      <c r="C36" s="245"/>
      <c r="D36" s="249"/>
      <c r="E36" s="249"/>
      <c r="F36" s="249"/>
      <c r="G36" s="255"/>
      <c r="H36" s="589" t="s">
        <v>116</v>
      </c>
      <c r="I36" s="589"/>
      <c r="J36" s="589"/>
      <c r="K36" s="589"/>
      <c r="L36" s="589"/>
      <c r="M36" s="27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</row>
    <row r="37" spans="1:185" s="64" customFormat="1" ht="12" customHeight="1">
      <c r="A37" s="249"/>
      <c r="B37" s="245"/>
      <c r="C37" s="245"/>
      <c r="D37" s="249"/>
      <c r="E37" s="249"/>
      <c r="F37" s="249"/>
      <c r="G37" s="257"/>
      <c r="H37" s="245"/>
      <c r="I37" s="245"/>
      <c r="J37" s="245"/>
      <c r="K37" s="257"/>
      <c r="L37" s="257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</row>
    <row r="38" spans="1:185" s="64" customFormat="1" ht="12" customHeight="1">
      <c r="A38" s="246"/>
      <c r="B38" s="245"/>
      <c r="C38" s="245"/>
      <c r="D38" s="249"/>
      <c r="E38" s="249"/>
      <c r="F38" s="249"/>
      <c r="G38" s="257"/>
      <c r="H38" s="245"/>
      <c r="I38" s="245"/>
      <c r="J38" s="245"/>
      <c r="K38" s="257"/>
      <c r="L38" s="257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</row>
    <row r="39" spans="1:185" s="64" customFormat="1" ht="12" customHeight="1">
      <c r="A39" s="246"/>
      <c r="B39" s="245"/>
      <c r="C39" s="245"/>
      <c r="D39" s="249"/>
      <c r="E39" s="249"/>
      <c r="F39" s="249"/>
      <c r="G39" s="257"/>
      <c r="H39" s="245"/>
      <c r="I39" s="245"/>
      <c r="J39" s="245"/>
      <c r="K39" s="257"/>
      <c r="L39" s="257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</row>
    <row r="40" spans="1:185" s="64" customFormat="1" ht="12" customHeight="1">
      <c r="A40" s="246"/>
      <c r="B40" s="245"/>
      <c r="C40" s="245"/>
      <c r="D40" s="249"/>
      <c r="E40" s="249"/>
      <c r="F40" s="249"/>
      <c r="G40" s="258"/>
      <c r="H40" s="245"/>
      <c r="I40" s="250"/>
      <c r="J40" s="250"/>
      <c r="K40" s="258"/>
      <c r="L40" s="258"/>
      <c r="M40" s="71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</row>
    <row r="41" spans="1:185" s="64" customFormat="1" ht="12" customHeight="1">
      <c r="A41" s="246" t="s">
        <v>948</v>
      </c>
      <c r="B41" s="245"/>
      <c r="C41" s="245"/>
      <c r="D41" s="249"/>
      <c r="E41" s="249"/>
      <c r="F41" s="249"/>
      <c r="G41" s="259"/>
      <c r="H41" s="561"/>
      <c r="I41" s="561"/>
      <c r="J41" s="561"/>
      <c r="K41" s="561"/>
      <c r="L41" s="561"/>
      <c r="M41" s="7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</row>
  </sheetData>
  <sheetProtection password="A6D1" sheet="1"/>
  <mergeCells count="9">
    <mergeCell ref="H41:L41"/>
    <mergeCell ref="H35:L35"/>
    <mergeCell ref="H36:L36"/>
    <mergeCell ref="B1:I1"/>
    <mergeCell ref="B3:I3"/>
    <mergeCell ref="B2:I2"/>
    <mergeCell ref="B6:B10"/>
    <mergeCell ref="C6:K6"/>
    <mergeCell ref="H34:L34"/>
  </mergeCells>
  <dataValidations count="1">
    <dataValidation type="whole" allowBlank="1" showInputMessage="1" showErrorMessage="1" promptTitle="Nhập sô!" prompt="Nhập số liệu" errorTitle="Lỗi" error="Chỉ được nhập số!" sqref="B13:K33">
      <formula1>0</formula1>
      <formula2>9999999</formula2>
    </dataValidation>
  </dataValidations>
  <printOptions/>
  <pageMargins left="0.92" right="0.55" top="0.83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1:V602"/>
  <sheetViews>
    <sheetView zoomScalePageLayoutView="0" workbookViewId="0" topLeftCell="A1">
      <selection activeCell="F82" sqref="F82:G83"/>
    </sheetView>
  </sheetViews>
  <sheetFormatPr defaultColWidth="9.140625" defaultRowHeight="15.75" customHeight="1"/>
  <cols>
    <col min="1" max="1" width="0.13671875" style="35" customWidth="1"/>
    <col min="2" max="2" width="27.8515625" style="16" customWidth="1"/>
    <col min="3" max="3" width="7.140625" style="16" customWidth="1"/>
    <col min="4" max="4" width="8.00390625" style="16" customWidth="1"/>
    <col min="5" max="6" width="6.57421875" style="16" customWidth="1"/>
    <col min="7" max="7" width="8.421875" style="16" customWidth="1"/>
    <col min="8" max="13" width="6.57421875" style="16" customWidth="1"/>
    <col min="14" max="15" width="10.140625" style="16" customWidth="1"/>
    <col min="16" max="16" width="9.00390625" style="16" customWidth="1"/>
    <col min="17" max="17" width="5.421875" style="96" customWidth="1"/>
    <col min="18" max="18" width="5.140625" style="16" customWidth="1"/>
    <col min="19" max="19" width="9.140625" style="16" customWidth="1"/>
    <col min="20" max="16384" width="9.140625" style="35" customWidth="1"/>
  </cols>
  <sheetData>
    <row r="1" spans="2:19" s="34" customFormat="1" ht="15.75" customHeight="1">
      <c r="B1" s="31" t="s">
        <v>122</v>
      </c>
      <c r="C1" s="24"/>
      <c r="D1" s="260"/>
      <c r="E1" s="582" t="s">
        <v>123</v>
      </c>
      <c r="F1" s="582"/>
      <c r="G1" s="582"/>
      <c r="H1" s="582"/>
      <c r="I1" s="582"/>
      <c r="J1" s="582"/>
      <c r="K1" s="582"/>
      <c r="L1" s="260"/>
      <c r="M1" s="233" t="s">
        <v>78</v>
      </c>
      <c r="N1" s="257"/>
      <c r="O1" s="233"/>
      <c r="P1" s="32"/>
      <c r="Q1" s="32"/>
      <c r="R1" s="32"/>
      <c r="S1" s="20"/>
    </row>
    <row r="2" spans="2:19" s="34" customFormat="1" ht="15.75" customHeight="1">
      <c r="B2" s="36" t="s">
        <v>75</v>
      </c>
      <c r="C2" s="171"/>
      <c r="D2" s="261"/>
      <c r="E2" s="582" t="s">
        <v>949</v>
      </c>
      <c r="F2" s="582"/>
      <c r="G2" s="582"/>
      <c r="H2" s="582"/>
      <c r="I2" s="582"/>
      <c r="J2" s="582"/>
      <c r="K2" s="582"/>
      <c r="L2" s="260"/>
      <c r="M2" s="233" t="str">
        <f>Bia!C10</f>
        <v>Tr.ĐH Hùng Vương</v>
      </c>
      <c r="N2" s="257"/>
      <c r="O2" s="234"/>
      <c r="P2" s="37"/>
      <c r="Q2" s="37"/>
      <c r="R2" s="37"/>
      <c r="S2" s="20"/>
    </row>
    <row r="3" spans="2:19" s="34" customFormat="1" ht="15.75" customHeight="1">
      <c r="B3" s="36" t="s">
        <v>76</v>
      </c>
      <c r="C3" s="170"/>
      <c r="D3" s="262"/>
      <c r="E3" s="582" t="s">
        <v>60</v>
      </c>
      <c r="F3" s="582"/>
      <c r="G3" s="582"/>
      <c r="H3" s="582"/>
      <c r="I3" s="582"/>
      <c r="J3" s="582"/>
      <c r="K3" s="582"/>
      <c r="L3" s="262"/>
      <c r="M3" s="262"/>
      <c r="N3" s="263"/>
      <c r="O3" s="263"/>
      <c r="P3" s="29"/>
      <c r="Q3" s="29"/>
      <c r="R3" s="29"/>
      <c r="S3" s="20"/>
    </row>
    <row r="4" spans="2:19" s="34" customFormat="1" ht="15.75" customHeight="1">
      <c r="B4" s="36" t="s">
        <v>77</v>
      </c>
      <c r="C4" s="18"/>
      <c r="D4" s="264"/>
      <c r="E4" s="582" t="s">
        <v>124</v>
      </c>
      <c r="F4" s="582"/>
      <c r="G4" s="582"/>
      <c r="H4" s="582"/>
      <c r="I4" s="582"/>
      <c r="J4" s="582"/>
      <c r="K4" s="582"/>
      <c r="L4" s="239"/>
      <c r="M4" s="239"/>
      <c r="N4" s="263"/>
      <c r="O4" s="263"/>
      <c r="P4" s="29"/>
      <c r="Q4" s="29"/>
      <c r="R4" s="29"/>
      <c r="S4" s="20"/>
    </row>
    <row r="5" spans="2:19" s="34" customFormat="1" ht="15.75" customHeight="1">
      <c r="B5" s="41" t="s">
        <v>79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63"/>
      <c r="O5" s="263"/>
      <c r="P5" s="29"/>
      <c r="Q5" s="29"/>
      <c r="R5" s="29"/>
      <c r="S5" s="20"/>
    </row>
    <row r="6" spans="2:19" s="34" customFormat="1" ht="14.25" customHeight="1">
      <c r="B6" s="64"/>
      <c r="C6" s="88"/>
      <c r="D6" s="265"/>
      <c r="E6" s="239"/>
      <c r="F6" s="239"/>
      <c r="G6" s="239"/>
      <c r="H6" s="239"/>
      <c r="I6" s="239"/>
      <c r="J6" s="239"/>
      <c r="K6" s="239"/>
      <c r="L6" s="239"/>
      <c r="M6" s="239"/>
      <c r="N6" s="266"/>
      <c r="O6" s="266"/>
      <c r="P6" s="87"/>
      <c r="Q6" s="87"/>
      <c r="R6" s="87"/>
      <c r="S6" s="16"/>
    </row>
    <row r="7" spans="2:19" s="34" customFormat="1" ht="19.5" customHeight="1">
      <c r="B7" s="91"/>
      <c r="C7" s="92" t="s">
        <v>125</v>
      </c>
      <c r="D7" s="92" t="s">
        <v>33</v>
      </c>
      <c r="E7" s="605" t="s">
        <v>82</v>
      </c>
      <c r="F7" s="606"/>
      <c r="G7" s="607"/>
      <c r="H7" s="93" t="s">
        <v>130</v>
      </c>
      <c r="I7" s="94"/>
      <c r="J7" s="94"/>
      <c r="K7" s="94"/>
      <c r="L7" s="94"/>
      <c r="M7" s="95"/>
      <c r="N7" s="608" t="s">
        <v>26</v>
      </c>
      <c r="O7" s="609"/>
      <c r="P7" s="610"/>
      <c r="Q7" s="96"/>
      <c r="R7" s="16"/>
      <c r="S7" s="16"/>
    </row>
    <row r="8" spans="2:19" s="34" customFormat="1" ht="19.5" customHeight="1">
      <c r="B8" s="97"/>
      <c r="C8" s="92" t="s">
        <v>126</v>
      </c>
      <c r="D8" s="92" t="s">
        <v>127</v>
      </c>
      <c r="E8" s="9" t="s">
        <v>14</v>
      </c>
      <c r="F8" s="598" t="s">
        <v>43</v>
      </c>
      <c r="G8" s="599"/>
      <c r="H8" s="7" t="s">
        <v>131</v>
      </c>
      <c r="I8" s="7" t="s">
        <v>131</v>
      </c>
      <c r="J8" s="7" t="s">
        <v>131</v>
      </c>
      <c r="K8" s="7" t="s">
        <v>131</v>
      </c>
      <c r="L8" s="7" t="s">
        <v>131</v>
      </c>
      <c r="M8" s="7" t="s">
        <v>131</v>
      </c>
      <c r="N8" s="98"/>
      <c r="O8" s="35"/>
      <c r="P8" s="99"/>
      <c r="Q8" s="96"/>
      <c r="R8" s="16"/>
      <c r="S8" s="16"/>
    </row>
    <row r="9" spans="2:19" s="100" customFormat="1" ht="17.25" customHeight="1">
      <c r="B9" s="97"/>
      <c r="C9" s="92"/>
      <c r="D9" s="92"/>
      <c r="E9" s="92"/>
      <c r="F9" s="9" t="s">
        <v>128</v>
      </c>
      <c r="G9" s="9" t="s">
        <v>129</v>
      </c>
      <c r="H9" s="9" t="s">
        <v>132</v>
      </c>
      <c r="I9" s="9" t="s">
        <v>133</v>
      </c>
      <c r="J9" s="9" t="s">
        <v>134</v>
      </c>
      <c r="K9" s="9" t="s">
        <v>135</v>
      </c>
      <c r="L9" s="9" t="s">
        <v>136</v>
      </c>
      <c r="M9" s="9" t="s">
        <v>137</v>
      </c>
      <c r="N9" s="101"/>
      <c r="O9" s="102"/>
      <c r="P9" s="103"/>
      <c r="Q9" s="96"/>
      <c r="R9" s="16"/>
      <c r="S9" s="16"/>
    </row>
    <row r="10" spans="2:19" s="34" customFormat="1" ht="15.75" customHeight="1">
      <c r="B10" s="56" t="s">
        <v>1</v>
      </c>
      <c r="C10" s="56">
        <v>1</v>
      </c>
      <c r="D10" s="56">
        <v>2</v>
      </c>
      <c r="E10" s="56">
        <v>3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  <c r="M10" s="56">
        <v>11</v>
      </c>
      <c r="N10" s="602">
        <v>12</v>
      </c>
      <c r="O10" s="603"/>
      <c r="P10" s="604"/>
      <c r="Q10" s="96"/>
      <c r="R10" s="16"/>
      <c r="S10" s="16"/>
    </row>
    <row r="11" spans="2:19" s="34" customFormat="1" ht="16.5" customHeight="1">
      <c r="B11" s="162" t="s">
        <v>33</v>
      </c>
      <c r="C11" s="184"/>
      <c r="D11" s="185">
        <f aca="true" t="shared" si="0" ref="D11:M11">SUM(D13:D25)</f>
        <v>4094</v>
      </c>
      <c r="E11" s="185">
        <f t="shared" si="0"/>
        <v>2980</v>
      </c>
      <c r="F11" s="185">
        <f t="shared" si="0"/>
        <v>649</v>
      </c>
      <c r="G11" s="185">
        <f t="shared" si="0"/>
        <v>408</v>
      </c>
      <c r="H11" s="185">
        <f t="shared" si="0"/>
        <v>1100</v>
      </c>
      <c r="I11" s="185">
        <f t="shared" si="0"/>
        <v>907</v>
      </c>
      <c r="J11" s="185">
        <f t="shared" si="0"/>
        <v>1120</v>
      </c>
      <c r="K11" s="185">
        <f t="shared" si="0"/>
        <v>931</v>
      </c>
      <c r="L11" s="185">
        <f t="shared" si="0"/>
        <v>36</v>
      </c>
      <c r="M11" s="185">
        <f t="shared" si="0"/>
        <v>0</v>
      </c>
      <c r="N11" s="594"/>
      <c r="O11" s="594"/>
      <c r="P11" s="594"/>
      <c r="Q11" s="96"/>
      <c r="R11" s="16"/>
      <c r="S11" s="16"/>
    </row>
    <row r="12" spans="2:19" s="34" customFormat="1" ht="16.5" customHeight="1">
      <c r="B12" s="178" t="s">
        <v>138</v>
      </c>
      <c r="C12" s="179" t="s">
        <v>5</v>
      </c>
      <c r="D12" s="180" t="s">
        <v>5</v>
      </c>
      <c r="E12" s="180" t="s">
        <v>5</v>
      </c>
      <c r="F12" s="180" t="s">
        <v>5</v>
      </c>
      <c r="G12" s="180" t="s">
        <v>5</v>
      </c>
      <c r="H12" s="180" t="s">
        <v>5</v>
      </c>
      <c r="I12" s="180" t="s">
        <v>5</v>
      </c>
      <c r="J12" s="180" t="s">
        <v>5</v>
      </c>
      <c r="K12" s="180" t="s">
        <v>5</v>
      </c>
      <c r="L12" s="180" t="s">
        <v>5</v>
      </c>
      <c r="M12" s="180" t="s">
        <v>5</v>
      </c>
      <c r="N12" s="595" t="s">
        <v>397</v>
      </c>
      <c r="O12" s="596"/>
      <c r="P12" s="597"/>
      <c r="Q12" s="96"/>
      <c r="R12" s="16"/>
      <c r="S12" s="16"/>
    </row>
    <row r="13" spans="2:19" s="34" customFormat="1" ht="16.5" customHeight="1">
      <c r="B13" s="181" t="s">
        <v>692</v>
      </c>
      <c r="C13" s="192">
        <f aca="true" t="shared" si="1" ref="C13:C25">IF(ISNA(VLOOKUP(B13,NGHANH_DH_LIST,2,FALSE)),"",VLOOKUP(B13,NGHANH_DH_LIST,2,FALSE))</f>
        <v>521402</v>
      </c>
      <c r="D13" s="538">
        <v>1896</v>
      </c>
      <c r="E13" s="186">
        <v>1515</v>
      </c>
      <c r="F13" s="186"/>
      <c r="G13" s="186"/>
      <c r="H13" s="186">
        <v>417</v>
      </c>
      <c r="I13" s="186">
        <v>484</v>
      </c>
      <c r="J13" s="186">
        <v>580</v>
      </c>
      <c r="K13" s="186">
        <v>405</v>
      </c>
      <c r="L13" s="186">
        <v>10</v>
      </c>
      <c r="M13" s="187"/>
      <c r="N13" s="595" t="s">
        <v>398</v>
      </c>
      <c r="O13" s="596"/>
      <c r="P13" s="597"/>
      <c r="Q13" s="96"/>
      <c r="R13" s="16"/>
      <c r="S13" s="16"/>
    </row>
    <row r="14" spans="2:19" s="34" customFormat="1" ht="16.5" customHeight="1">
      <c r="B14" s="182" t="s">
        <v>408</v>
      </c>
      <c r="C14" s="192">
        <f t="shared" si="1"/>
        <v>522201</v>
      </c>
      <c r="D14" s="538">
        <v>237</v>
      </c>
      <c r="E14" s="186">
        <v>172</v>
      </c>
      <c r="F14" s="186"/>
      <c r="G14" s="186"/>
      <c r="H14" s="186">
        <v>79</v>
      </c>
      <c r="I14" s="186">
        <v>53</v>
      </c>
      <c r="J14" s="186">
        <v>52</v>
      </c>
      <c r="K14" s="186">
        <v>51</v>
      </c>
      <c r="L14" s="186">
        <v>2</v>
      </c>
      <c r="M14" s="188"/>
      <c r="N14" s="600" t="s">
        <v>399</v>
      </c>
      <c r="O14" s="596"/>
      <c r="P14" s="597"/>
      <c r="Q14" s="96"/>
      <c r="R14" s="16"/>
      <c r="S14" s="16"/>
    </row>
    <row r="15" spans="2:19" s="34" customFormat="1" ht="16.5" customHeight="1">
      <c r="B15" s="182" t="s">
        <v>409</v>
      </c>
      <c r="C15" s="192">
        <f t="shared" si="1"/>
        <v>522202</v>
      </c>
      <c r="D15" s="538">
        <v>317</v>
      </c>
      <c r="E15" s="188">
        <v>285</v>
      </c>
      <c r="F15" s="188"/>
      <c r="G15" s="188"/>
      <c r="H15" s="188">
        <v>128</v>
      </c>
      <c r="I15" s="188">
        <v>59</v>
      </c>
      <c r="J15" s="188">
        <v>38</v>
      </c>
      <c r="K15" s="188">
        <v>91</v>
      </c>
      <c r="L15" s="188">
        <v>1</v>
      </c>
      <c r="M15" s="188"/>
      <c r="N15" s="600" t="s">
        <v>141</v>
      </c>
      <c r="O15" s="600"/>
      <c r="P15" s="601"/>
      <c r="Q15" s="96"/>
      <c r="R15" s="16"/>
      <c r="S15" s="16"/>
    </row>
    <row r="16" spans="2:19" s="34" customFormat="1" ht="16.5" customHeight="1">
      <c r="B16" s="182" t="s">
        <v>696</v>
      </c>
      <c r="C16" s="192">
        <f t="shared" si="1"/>
        <v>523101</v>
      </c>
      <c r="D16" s="538">
        <v>21</v>
      </c>
      <c r="E16" s="188">
        <v>7</v>
      </c>
      <c r="F16" s="188"/>
      <c r="G16" s="188"/>
      <c r="H16" s="188">
        <v>21</v>
      </c>
      <c r="I16" s="188"/>
      <c r="J16" s="188"/>
      <c r="K16" s="188"/>
      <c r="L16" s="188"/>
      <c r="M16" s="188"/>
      <c r="N16" s="600" t="s">
        <v>142</v>
      </c>
      <c r="O16" s="596"/>
      <c r="P16" s="597"/>
      <c r="Q16" s="96"/>
      <c r="R16" s="16"/>
      <c r="S16" s="16"/>
    </row>
    <row r="17" spans="2:19" s="34" customFormat="1" ht="16.5" customHeight="1">
      <c r="B17" s="182" t="s">
        <v>417</v>
      </c>
      <c r="C17" s="192">
        <f t="shared" si="1"/>
        <v>523401</v>
      </c>
      <c r="D17" s="538">
        <v>216</v>
      </c>
      <c r="E17" s="188">
        <v>126</v>
      </c>
      <c r="F17" s="188"/>
      <c r="G17" s="188"/>
      <c r="H17" s="188">
        <v>54</v>
      </c>
      <c r="I17" s="188">
        <v>29</v>
      </c>
      <c r="J17" s="188">
        <v>75</v>
      </c>
      <c r="K17" s="188">
        <v>53</v>
      </c>
      <c r="L17" s="188">
        <v>5</v>
      </c>
      <c r="M17" s="188"/>
      <c r="N17" s="600" t="s">
        <v>143</v>
      </c>
      <c r="O17" s="596"/>
      <c r="P17" s="597"/>
      <c r="Q17" s="96"/>
      <c r="R17" s="16"/>
      <c r="S17" s="16"/>
    </row>
    <row r="18" spans="2:19" s="34" customFormat="1" ht="16.5" customHeight="1">
      <c r="B18" s="182" t="s">
        <v>418</v>
      </c>
      <c r="C18" s="192">
        <f t="shared" si="1"/>
        <v>523402</v>
      </c>
      <c r="D18" s="538">
        <v>377</v>
      </c>
      <c r="E18" s="188">
        <v>231</v>
      </c>
      <c r="F18" s="189"/>
      <c r="G18" s="189"/>
      <c r="H18" s="189">
        <v>43</v>
      </c>
      <c r="I18" s="189">
        <v>82</v>
      </c>
      <c r="J18" s="189">
        <v>132</v>
      </c>
      <c r="K18" s="189">
        <v>117</v>
      </c>
      <c r="L18" s="189">
        <v>3</v>
      </c>
      <c r="M18" s="189"/>
      <c r="N18" s="600" t="s">
        <v>144</v>
      </c>
      <c r="O18" s="596"/>
      <c r="P18" s="597"/>
      <c r="Q18" s="96"/>
      <c r="R18" s="16"/>
      <c r="S18" s="16"/>
    </row>
    <row r="19" spans="2:19" s="34" customFormat="1" ht="16.5" customHeight="1">
      <c r="B19" s="182" t="s">
        <v>419</v>
      </c>
      <c r="C19" s="192">
        <f t="shared" si="1"/>
        <v>523403</v>
      </c>
      <c r="D19" s="538">
        <v>563</v>
      </c>
      <c r="E19" s="188">
        <v>475</v>
      </c>
      <c r="F19" s="188"/>
      <c r="G19" s="188"/>
      <c r="H19" s="188">
        <v>172</v>
      </c>
      <c r="I19" s="188">
        <v>140</v>
      </c>
      <c r="J19" s="188">
        <v>144</v>
      </c>
      <c r="K19" s="188">
        <v>106</v>
      </c>
      <c r="L19" s="188">
        <v>1</v>
      </c>
      <c r="M19" s="188"/>
      <c r="N19" s="600" t="s">
        <v>145</v>
      </c>
      <c r="O19" s="596"/>
      <c r="P19" s="597"/>
      <c r="Q19" s="96"/>
      <c r="R19" s="16"/>
      <c r="S19" s="16"/>
    </row>
    <row r="20" spans="2:19" s="34" customFormat="1" ht="16.5" customHeight="1">
      <c r="B20" s="182" t="s">
        <v>431</v>
      </c>
      <c r="C20" s="192">
        <f t="shared" si="1"/>
        <v>524802</v>
      </c>
      <c r="D20" s="538">
        <v>169</v>
      </c>
      <c r="E20" s="188">
        <v>49</v>
      </c>
      <c r="F20" s="188"/>
      <c r="G20" s="188"/>
      <c r="H20" s="188">
        <v>39</v>
      </c>
      <c r="I20" s="188">
        <v>18</v>
      </c>
      <c r="J20" s="188">
        <v>43</v>
      </c>
      <c r="K20" s="188">
        <v>63</v>
      </c>
      <c r="L20" s="188">
        <v>6</v>
      </c>
      <c r="M20" s="188"/>
      <c r="N20" s="600" t="s">
        <v>146</v>
      </c>
      <c r="O20" s="596"/>
      <c r="P20" s="597"/>
      <c r="Q20" s="96"/>
      <c r="R20" s="16"/>
      <c r="S20" s="16"/>
    </row>
    <row r="21" spans="2:19" s="34" customFormat="1" ht="16.5" customHeight="1">
      <c r="B21" s="182" t="s">
        <v>434</v>
      </c>
      <c r="C21" s="192">
        <f t="shared" si="1"/>
        <v>525103</v>
      </c>
      <c r="D21" s="538">
        <v>33</v>
      </c>
      <c r="E21" s="188">
        <v>1</v>
      </c>
      <c r="F21" s="188"/>
      <c r="G21" s="188"/>
      <c r="H21" s="188">
        <v>18</v>
      </c>
      <c r="I21" s="188">
        <v>15</v>
      </c>
      <c r="J21" s="188"/>
      <c r="K21" s="188"/>
      <c r="L21" s="188"/>
      <c r="M21" s="188"/>
      <c r="N21" s="267"/>
      <c r="O21" s="267"/>
      <c r="P21" s="268"/>
      <c r="Q21" s="96"/>
      <c r="R21" s="16"/>
      <c r="S21" s="16"/>
    </row>
    <row r="22" spans="2:19" s="34" customFormat="1" ht="16.5" customHeight="1">
      <c r="B22" s="182" t="s">
        <v>447</v>
      </c>
      <c r="C22" s="192">
        <f t="shared" si="1"/>
        <v>526201</v>
      </c>
      <c r="D22" s="538">
        <v>209</v>
      </c>
      <c r="E22" s="188">
        <v>99</v>
      </c>
      <c r="F22" s="188"/>
      <c r="G22" s="188"/>
      <c r="H22" s="188">
        <v>90</v>
      </c>
      <c r="I22" s="188">
        <v>27</v>
      </c>
      <c r="J22" s="188">
        <v>56</v>
      </c>
      <c r="K22" s="188">
        <v>28</v>
      </c>
      <c r="L22" s="188">
        <v>8</v>
      </c>
      <c r="M22" s="188"/>
      <c r="N22" s="269"/>
      <c r="O22" s="269"/>
      <c r="P22" s="270"/>
      <c r="Q22" s="96"/>
      <c r="R22" s="16"/>
      <c r="S22" s="16"/>
    </row>
    <row r="23" spans="2:19" s="34" customFormat="1" ht="16.5" customHeight="1">
      <c r="B23" s="182" t="s">
        <v>448</v>
      </c>
      <c r="C23" s="192">
        <f t="shared" si="1"/>
        <v>526202</v>
      </c>
      <c r="D23" s="538">
        <v>17</v>
      </c>
      <c r="E23" s="188">
        <v>6</v>
      </c>
      <c r="F23" s="188"/>
      <c r="G23" s="188"/>
      <c r="H23" s="188"/>
      <c r="I23" s="188"/>
      <c r="J23" s="188"/>
      <c r="K23" s="188">
        <v>17</v>
      </c>
      <c r="L23" s="188"/>
      <c r="M23" s="188"/>
      <c r="N23" s="269"/>
      <c r="O23" s="269"/>
      <c r="P23" s="270"/>
      <c r="Q23" s="96"/>
      <c r="R23" s="16"/>
      <c r="S23" s="16"/>
    </row>
    <row r="24" spans="2:19" s="34" customFormat="1" ht="16.5" customHeight="1">
      <c r="B24" s="182" t="s">
        <v>450</v>
      </c>
      <c r="C24" s="192">
        <f t="shared" si="1"/>
        <v>5264</v>
      </c>
      <c r="D24" s="538">
        <v>39</v>
      </c>
      <c r="E24" s="188">
        <v>14</v>
      </c>
      <c r="F24" s="188"/>
      <c r="G24" s="188"/>
      <c r="H24" s="188">
        <v>39</v>
      </c>
      <c r="I24" s="188"/>
      <c r="J24" s="188"/>
      <c r="K24" s="188"/>
      <c r="L24" s="188"/>
      <c r="M24" s="188"/>
      <c r="N24" s="269"/>
      <c r="O24" s="269"/>
      <c r="P24" s="270"/>
      <c r="Q24" s="96"/>
      <c r="R24" s="16"/>
      <c r="S24" s="16"/>
    </row>
    <row r="25" spans="2:19" s="34" customFormat="1" ht="15.75" customHeight="1">
      <c r="B25" s="183"/>
      <c r="C25" s="193">
        <f t="shared" si="1"/>
      </c>
      <c r="D25" s="190"/>
      <c r="E25" s="190"/>
      <c r="F25" s="541">
        <v>649</v>
      </c>
      <c r="G25" s="541">
        <v>408</v>
      </c>
      <c r="H25" s="190"/>
      <c r="I25" s="190"/>
      <c r="J25" s="190"/>
      <c r="K25" s="190"/>
      <c r="L25" s="190"/>
      <c r="M25" s="191"/>
      <c r="N25" s="271"/>
      <c r="O25" s="272"/>
      <c r="P25" s="273"/>
      <c r="Q25" s="96"/>
      <c r="R25" s="16"/>
      <c r="S25" s="16"/>
    </row>
    <row r="26" spans="2:19" s="34" customFormat="1" ht="15.75" customHeight="1">
      <c r="B26" s="16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12" t="s">
        <v>114</v>
      </c>
      <c r="N26" s="612"/>
      <c r="O26" s="612"/>
      <c r="P26" s="612"/>
      <c r="Q26" s="274"/>
      <c r="R26" s="16"/>
      <c r="S26" s="16"/>
    </row>
    <row r="27" spans="2:19" s="34" customFormat="1" ht="15.75" customHeight="1">
      <c r="B27" s="68" t="s">
        <v>112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13" t="s">
        <v>115</v>
      </c>
      <c r="N27" s="613"/>
      <c r="O27" s="613"/>
      <c r="P27" s="613"/>
      <c r="Q27" s="170"/>
      <c r="R27" s="16"/>
      <c r="S27" s="16"/>
    </row>
    <row r="28" spans="2:19" s="34" customFormat="1" ht="15.75" customHeight="1">
      <c r="B28" s="68" t="s">
        <v>113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14" t="s">
        <v>116</v>
      </c>
      <c r="N28" s="614"/>
      <c r="O28" s="614"/>
      <c r="P28" s="614"/>
      <c r="Q28" s="275"/>
      <c r="R28" s="199"/>
      <c r="S28" s="20"/>
    </row>
    <row r="29" spans="2:19" s="34" customFormat="1" ht="15.75" customHeight="1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7"/>
      <c r="N29" s="67"/>
      <c r="O29" s="67"/>
      <c r="R29" s="29"/>
      <c r="S29" s="20"/>
    </row>
    <row r="30" spans="2:19" s="34" customFormat="1" ht="15.75" customHeight="1">
      <c r="B30" s="68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7"/>
      <c r="N30" s="67"/>
      <c r="O30" s="67"/>
      <c r="R30" s="87"/>
      <c r="S30" s="20"/>
    </row>
    <row r="31" spans="2:19" s="34" customFormat="1" ht="15.75" customHeight="1">
      <c r="B31" s="68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7"/>
      <c r="N31" s="67"/>
      <c r="O31" s="67"/>
      <c r="R31" s="87"/>
      <c r="S31" s="20"/>
    </row>
    <row r="32" spans="2:19" s="34" customFormat="1" ht="15.75" customHeight="1">
      <c r="B32" s="68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7"/>
      <c r="N32" s="70"/>
      <c r="O32" s="70"/>
      <c r="P32" s="71"/>
      <c r="Q32" s="71"/>
      <c r="R32" s="87"/>
      <c r="S32" s="20"/>
    </row>
    <row r="33" spans="2:19" s="34" customFormat="1" ht="15.75" customHeight="1">
      <c r="B33" s="68" t="s">
        <v>117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15" t="s">
        <v>117</v>
      </c>
      <c r="N33" s="615"/>
      <c r="O33" s="615"/>
      <c r="P33" s="615"/>
      <c r="Q33" s="72"/>
      <c r="R33" s="87"/>
      <c r="S33" s="16"/>
    </row>
    <row r="34" spans="2:19" s="34" customFormat="1" ht="15.75" customHeight="1">
      <c r="B34" s="7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21"/>
      <c r="N34" s="21"/>
      <c r="O34" s="21"/>
      <c r="P34" s="21"/>
      <c r="Q34" s="96"/>
      <c r="R34" s="16"/>
      <c r="S34" s="16"/>
    </row>
    <row r="35" spans="2:19" s="34" customFormat="1" ht="15.75" customHeight="1">
      <c r="B35" s="7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21"/>
      <c r="N35" s="21"/>
      <c r="O35" s="21"/>
      <c r="P35" s="21"/>
      <c r="Q35" s="96"/>
      <c r="R35" s="16"/>
      <c r="S35" s="16"/>
    </row>
    <row r="36" spans="2:19" s="34" customFormat="1" ht="16.5" customHeight="1">
      <c r="B36" s="31" t="s">
        <v>147</v>
      </c>
      <c r="C36" s="566" t="s">
        <v>123</v>
      </c>
      <c r="D36" s="566"/>
      <c r="E36" s="566"/>
      <c r="F36" s="566"/>
      <c r="G36" s="566"/>
      <c r="H36" s="566"/>
      <c r="I36" s="566"/>
      <c r="J36" s="566"/>
      <c r="K36" s="566"/>
      <c r="L36" s="566"/>
      <c r="M36" s="566"/>
      <c r="N36" s="276" t="s">
        <v>161</v>
      </c>
      <c r="O36" s="277"/>
      <c r="P36" s="277"/>
      <c r="Q36" s="199"/>
      <c r="R36" s="16"/>
      <c r="S36" s="16"/>
    </row>
    <row r="37" spans="2:22" s="34" customFormat="1" ht="16.5" customHeight="1">
      <c r="B37" s="36" t="s">
        <v>75</v>
      </c>
      <c r="C37" s="582" t="s">
        <v>949</v>
      </c>
      <c r="D37" s="582"/>
      <c r="E37" s="582"/>
      <c r="F37" s="582"/>
      <c r="G37" s="611"/>
      <c r="H37" s="611"/>
      <c r="I37" s="611"/>
      <c r="J37" s="611"/>
      <c r="K37" s="611"/>
      <c r="L37" s="611"/>
      <c r="M37" s="611"/>
      <c r="N37" s="233" t="str">
        <f>Bia!C10</f>
        <v>Tr.ĐH Hùng Vương</v>
      </c>
      <c r="O37" s="263"/>
      <c r="P37" s="263"/>
      <c r="Q37" s="29"/>
      <c r="R37" s="16"/>
      <c r="S37" s="16"/>
      <c r="T37" s="100"/>
      <c r="U37" s="100"/>
      <c r="V37" s="100"/>
    </row>
    <row r="38" spans="2:22" s="34" customFormat="1" ht="16.5" customHeight="1">
      <c r="B38" s="36" t="s">
        <v>76</v>
      </c>
      <c r="C38" s="570" t="s">
        <v>60</v>
      </c>
      <c r="D38" s="590"/>
      <c r="E38" s="590"/>
      <c r="F38" s="590"/>
      <c r="G38" s="590"/>
      <c r="H38" s="590"/>
      <c r="I38" s="590"/>
      <c r="J38" s="590"/>
      <c r="K38" s="590"/>
      <c r="L38" s="590"/>
      <c r="M38" s="590"/>
      <c r="N38" s="266"/>
      <c r="O38" s="266"/>
      <c r="P38" s="266"/>
      <c r="Q38" s="87"/>
      <c r="R38" s="16"/>
      <c r="S38" s="16"/>
      <c r="T38" s="100"/>
      <c r="U38" s="100"/>
      <c r="V38" s="100"/>
    </row>
    <row r="39" spans="2:19" s="34" customFormat="1" ht="16.5" customHeight="1">
      <c r="B39" s="36" t="s">
        <v>77</v>
      </c>
      <c r="C39" s="570" t="s">
        <v>54</v>
      </c>
      <c r="D39" s="590"/>
      <c r="E39" s="590"/>
      <c r="F39" s="590"/>
      <c r="G39" s="590"/>
      <c r="H39" s="590"/>
      <c r="I39" s="590"/>
      <c r="J39" s="590"/>
      <c r="K39" s="590"/>
      <c r="L39" s="590"/>
      <c r="M39" s="590"/>
      <c r="N39" s="266"/>
      <c r="O39" s="266"/>
      <c r="P39" s="266"/>
      <c r="Q39" s="87"/>
      <c r="R39" s="16"/>
      <c r="S39" s="16"/>
    </row>
    <row r="40" spans="2:19" s="34" customFormat="1" ht="16.5" customHeight="1">
      <c r="B40" s="41" t="s">
        <v>79</v>
      </c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66"/>
      <c r="O40" s="266"/>
      <c r="P40" s="266"/>
      <c r="Q40" s="87"/>
      <c r="R40" s="16"/>
      <c r="S40" s="16"/>
    </row>
    <row r="41" spans="2:19" s="34" customFormat="1" ht="18" customHeight="1">
      <c r="B41" s="64"/>
      <c r="C41" s="278"/>
      <c r="D41" s="265"/>
      <c r="E41" s="239"/>
      <c r="F41" s="239"/>
      <c r="G41" s="239"/>
      <c r="H41" s="239"/>
      <c r="I41" s="239"/>
      <c r="J41" s="239"/>
      <c r="K41" s="239"/>
      <c r="L41" s="239"/>
      <c r="M41" s="239"/>
      <c r="N41" s="266"/>
      <c r="O41" s="266"/>
      <c r="P41" s="266"/>
      <c r="Q41" s="87"/>
      <c r="R41" s="16"/>
      <c r="S41" s="16"/>
    </row>
    <row r="42" spans="2:19" s="34" customFormat="1" ht="18" customHeight="1">
      <c r="B42" s="91"/>
      <c r="C42" s="92" t="s">
        <v>125</v>
      </c>
      <c r="D42" s="92" t="s">
        <v>33</v>
      </c>
      <c r="E42" s="605" t="s">
        <v>82</v>
      </c>
      <c r="F42" s="606"/>
      <c r="G42" s="607"/>
      <c r="H42" s="93" t="s">
        <v>130</v>
      </c>
      <c r="I42" s="94"/>
      <c r="J42" s="94"/>
      <c r="K42" s="94"/>
      <c r="L42" s="94"/>
      <c r="M42" s="95"/>
      <c r="N42" s="608" t="s">
        <v>26</v>
      </c>
      <c r="O42" s="609"/>
      <c r="P42" s="610"/>
      <c r="Q42" s="96"/>
      <c r="R42" s="16"/>
      <c r="S42" s="16"/>
    </row>
    <row r="43" spans="2:19" s="34" customFormat="1" ht="18" customHeight="1">
      <c r="B43" s="97"/>
      <c r="C43" s="92" t="s">
        <v>126</v>
      </c>
      <c r="D43" s="92" t="s">
        <v>127</v>
      </c>
      <c r="E43" s="9" t="s">
        <v>14</v>
      </c>
      <c r="F43" s="598" t="s">
        <v>43</v>
      </c>
      <c r="G43" s="599"/>
      <c r="H43" s="7" t="s">
        <v>131</v>
      </c>
      <c r="I43" s="7" t="s">
        <v>131</v>
      </c>
      <c r="J43" s="7" t="s">
        <v>131</v>
      </c>
      <c r="K43" s="7" t="s">
        <v>131</v>
      </c>
      <c r="L43" s="7" t="s">
        <v>131</v>
      </c>
      <c r="M43" s="7" t="s">
        <v>131</v>
      </c>
      <c r="N43" s="98"/>
      <c r="O43" s="35"/>
      <c r="P43" s="99"/>
      <c r="Q43" s="96"/>
      <c r="R43" s="16"/>
      <c r="S43" s="16"/>
    </row>
    <row r="44" spans="2:19" s="34" customFormat="1" ht="15.75" customHeight="1">
      <c r="B44" s="97"/>
      <c r="C44" s="92"/>
      <c r="D44" s="92"/>
      <c r="E44" s="92"/>
      <c r="F44" s="9" t="s">
        <v>128</v>
      </c>
      <c r="G44" s="9" t="s">
        <v>129</v>
      </c>
      <c r="H44" s="9" t="s">
        <v>132</v>
      </c>
      <c r="I44" s="9" t="s">
        <v>133</v>
      </c>
      <c r="J44" s="9" t="s">
        <v>134</v>
      </c>
      <c r="K44" s="9" t="s">
        <v>135</v>
      </c>
      <c r="L44" s="9" t="s">
        <v>136</v>
      </c>
      <c r="M44" s="9" t="s">
        <v>137</v>
      </c>
      <c r="N44" s="101"/>
      <c r="O44" s="102"/>
      <c r="P44" s="103"/>
      <c r="Q44" s="96"/>
      <c r="R44" s="16"/>
      <c r="S44" s="16"/>
    </row>
    <row r="45" spans="2:22" s="100" customFormat="1" ht="15.75" customHeight="1">
      <c r="B45" s="56" t="s">
        <v>1</v>
      </c>
      <c r="C45" s="56">
        <v>1</v>
      </c>
      <c r="D45" s="56">
        <v>2</v>
      </c>
      <c r="E45" s="56">
        <v>3</v>
      </c>
      <c r="F45" s="56">
        <v>4</v>
      </c>
      <c r="G45" s="56">
        <v>5</v>
      </c>
      <c r="H45" s="56">
        <v>6</v>
      </c>
      <c r="I45" s="56">
        <v>7</v>
      </c>
      <c r="J45" s="56">
        <v>8</v>
      </c>
      <c r="K45" s="56">
        <v>9</v>
      </c>
      <c r="L45" s="56">
        <v>10</v>
      </c>
      <c r="M45" s="56">
        <v>11</v>
      </c>
      <c r="N45" s="602">
        <v>12</v>
      </c>
      <c r="O45" s="603"/>
      <c r="P45" s="604"/>
      <c r="Q45" s="96"/>
      <c r="R45" s="16"/>
      <c r="S45" s="16"/>
      <c r="T45" s="34"/>
      <c r="U45" s="34"/>
      <c r="V45" s="34"/>
    </row>
    <row r="46" spans="2:22" s="100" customFormat="1" ht="16.5" customHeight="1">
      <c r="B46" s="162" t="s">
        <v>33</v>
      </c>
      <c r="C46" s="204"/>
      <c r="D46" s="185">
        <f aca="true" t="shared" si="2" ref="D46:M46">SUM(D47:D60)</f>
        <v>0</v>
      </c>
      <c r="E46" s="185">
        <f t="shared" si="2"/>
        <v>0</v>
      </c>
      <c r="F46" s="185">
        <f t="shared" si="2"/>
        <v>0</v>
      </c>
      <c r="G46" s="185">
        <f t="shared" si="2"/>
        <v>0</v>
      </c>
      <c r="H46" s="185">
        <f t="shared" si="2"/>
        <v>0</v>
      </c>
      <c r="I46" s="185">
        <f t="shared" si="2"/>
        <v>0</v>
      </c>
      <c r="J46" s="185">
        <f t="shared" si="2"/>
        <v>0</v>
      </c>
      <c r="K46" s="185">
        <f t="shared" si="2"/>
        <v>0</v>
      </c>
      <c r="L46" s="185">
        <f t="shared" si="2"/>
        <v>0</v>
      </c>
      <c r="M46" s="185">
        <f t="shared" si="2"/>
        <v>0</v>
      </c>
      <c r="N46" s="213"/>
      <c r="O46" s="140"/>
      <c r="P46" s="214"/>
      <c r="Q46" s="96"/>
      <c r="R46" s="16"/>
      <c r="S46" s="16"/>
      <c r="T46" s="34"/>
      <c r="U46" s="34"/>
      <c r="V46" s="34"/>
    </row>
    <row r="47" spans="2:19" s="34" customFormat="1" ht="16.5" customHeight="1">
      <c r="B47" s="279"/>
      <c r="C47" s="192">
        <f aca="true" t="shared" si="3" ref="C47:C60">IF(ISNA(VLOOKUP(B47,NGHANH_DH_LIST,2,FALSE)),"",VLOOKUP(B47,NGHANH_DH_LIST,2,FALSE))</f>
      </c>
      <c r="D47" s="186"/>
      <c r="E47" s="186"/>
      <c r="F47" s="186"/>
      <c r="G47" s="186"/>
      <c r="H47" s="186"/>
      <c r="I47" s="186"/>
      <c r="J47" s="186"/>
      <c r="K47" s="186"/>
      <c r="L47" s="186"/>
      <c r="M47" s="187"/>
      <c r="N47" s="287" t="s">
        <v>139</v>
      </c>
      <c r="O47" s="288"/>
      <c r="P47" s="289"/>
      <c r="Q47" s="96"/>
      <c r="R47" s="16"/>
      <c r="S47" s="16"/>
    </row>
    <row r="48" spans="2:19" s="34" customFormat="1" ht="16.5" customHeight="1">
      <c r="B48" s="182"/>
      <c r="C48" s="192">
        <f t="shared" si="3"/>
      </c>
      <c r="D48" s="186"/>
      <c r="E48" s="186"/>
      <c r="F48" s="186"/>
      <c r="G48" s="186"/>
      <c r="H48" s="186"/>
      <c r="I48" s="186"/>
      <c r="J48" s="186"/>
      <c r="K48" s="186"/>
      <c r="L48" s="186"/>
      <c r="M48" s="187"/>
      <c r="N48" s="287" t="s">
        <v>938</v>
      </c>
      <c r="O48" s="288"/>
      <c r="P48" s="289"/>
      <c r="Q48" s="96"/>
      <c r="R48" s="16"/>
      <c r="S48" s="16"/>
    </row>
    <row r="49" spans="2:19" s="34" customFormat="1" ht="16.5" customHeight="1">
      <c r="B49" s="280"/>
      <c r="C49" s="192">
        <f t="shared" si="3"/>
      </c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96" t="s">
        <v>939</v>
      </c>
      <c r="O49" s="288"/>
      <c r="P49" s="289"/>
      <c r="Q49" s="96"/>
      <c r="R49" s="16"/>
      <c r="S49" s="16"/>
    </row>
    <row r="50" spans="2:19" s="34" customFormat="1" ht="16.5" customHeight="1">
      <c r="B50" s="280"/>
      <c r="C50" s="192">
        <f t="shared" si="3"/>
      </c>
      <c r="D50" s="241"/>
      <c r="E50" s="241"/>
      <c r="F50" s="241"/>
      <c r="G50" s="241"/>
      <c r="H50" s="241"/>
      <c r="I50" s="241"/>
      <c r="J50" s="241"/>
      <c r="K50" s="241"/>
      <c r="L50" s="241"/>
      <c r="M50" s="290"/>
      <c r="N50" s="287" t="s">
        <v>141</v>
      </c>
      <c r="O50" s="288"/>
      <c r="P50" s="289"/>
      <c r="Q50" s="96"/>
      <c r="R50" s="16"/>
      <c r="S50" s="16"/>
    </row>
    <row r="51" spans="2:19" s="34" customFormat="1" ht="16.5" customHeight="1">
      <c r="B51" s="280"/>
      <c r="C51" s="192">
        <f t="shared" si="3"/>
      </c>
      <c r="D51" s="241"/>
      <c r="E51" s="241"/>
      <c r="F51" s="241"/>
      <c r="G51" s="241"/>
      <c r="H51" s="241"/>
      <c r="I51" s="241"/>
      <c r="J51" s="241"/>
      <c r="K51" s="241"/>
      <c r="L51" s="241"/>
      <c r="M51" s="290"/>
      <c r="N51" s="290"/>
      <c r="O51" s="288"/>
      <c r="P51" s="289"/>
      <c r="Q51" s="96"/>
      <c r="R51" s="16"/>
      <c r="S51" s="16"/>
    </row>
    <row r="52" spans="2:19" s="34" customFormat="1" ht="16.5" customHeight="1">
      <c r="B52" s="280"/>
      <c r="C52" s="192">
        <f t="shared" si="3"/>
      </c>
      <c r="D52" s="241"/>
      <c r="E52" s="241"/>
      <c r="F52" s="241"/>
      <c r="G52" s="241"/>
      <c r="H52" s="241"/>
      <c r="I52" s="241"/>
      <c r="J52" s="241"/>
      <c r="K52" s="241"/>
      <c r="L52" s="241"/>
      <c r="M52" s="290"/>
      <c r="N52" s="290"/>
      <c r="O52" s="288"/>
      <c r="P52" s="289"/>
      <c r="Q52" s="96"/>
      <c r="R52" s="16"/>
      <c r="S52" s="16"/>
    </row>
    <row r="53" spans="2:19" s="34" customFormat="1" ht="16.5" customHeight="1">
      <c r="B53" s="280"/>
      <c r="C53" s="192">
        <f t="shared" si="3"/>
      </c>
      <c r="D53" s="241"/>
      <c r="E53" s="241"/>
      <c r="F53" s="291"/>
      <c r="G53" s="291"/>
      <c r="H53" s="291"/>
      <c r="I53" s="291"/>
      <c r="J53" s="291"/>
      <c r="K53" s="291"/>
      <c r="L53" s="291"/>
      <c r="M53" s="292"/>
      <c r="N53" s="290"/>
      <c r="O53" s="288"/>
      <c r="P53" s="289"/>
      <c r="Q53" s="96"/>
      <c r="R53" s="16"/>
      <c r="S53" s="35"/>
    </row>
    <row r="54" spans="2:19" s="34" customFormat="1" ht="16.5" customHeight="1">
      <c r="B54" s="280"/>
      <c r="C54" s="192">
        <f t="shared" si="3"/>
      </c>
      <c r="D54" s="241"/>
      <c r="E54" s="241"/>
      <c r="F54" s="241"/>
      <c r="G54" s="241"/>
      <c r="H54" s="241"/>
      <c r="I54" s="241"/>
      <c r="J54" s="241"/>
      <c r="K54" s="241"/>
      <c r="L54" s="241"/>
      <c r="M54" s="290"/>
      <c r="N54" s="290"/>
      <c r="O54" s="288"/>
      <c r="P54" s="289"/>
      <c r="Q54" s="96"/>
      <c r="R54" s="16"/>
      <c r="S54" s="16"/>
    </row>
    <row r="55" spans="2:19" s="34" customFormat="1" ht="16.5" customHeight="1">
      <c r="B55" s="280"/>
      <c r="C55" s="192">
        <f t="shared" si="3"/>
      </c>
      <c r="D55" s="241"/>
      <c r="E55" s="241"/>
      <c r="F55" s="241"/>
      <c r="G55" s="241"/>
      <c r="H55" s="241"/>
      <c r="I55" s="241"/>
      <c r="J55" s="241"/>
      <c r="K55" s="241"/>
      <c r="L55" s="241"/>
      <c r="M55" s="290"/>
      <c r="N55" s="290"/>
      <c r="O55" s="288"/>
      <c r="P55" s="289"/>
      <c r="Q55" s="96"/>
      <c r="R55" s="16"/>
      <c r="S55" s="16"/>
    </row>
    <row r="56" spans="2:19" s="34" customFormat="1" ht="16.5" customHeight="1">
      <c r="B56" s="280"/>
      <c r="C56" s="192">
        <f t="shared" si="3"/>
      </c>
      <c r="D56" s="241"/>
      <c r="E56" s="241"/>
      <c r="F56" s="241"/>
      <c r="G56" s="241"/>
      <c r="H56" s="241"/>
      <c r="I56" s="241"/>
      <c r="J56" s="241"/>
      <c r="K56" s="241"/>
      <c r="L56" s="241"/>
      <c r="M56" s="290"/>
      <c r="N56" s="290"/>
      <c r="O56" s="288"/>
      <c r="P56" s="289"/>
      <c r="Q56" s="96"/>
      <c r="R56" s="16"/>
      <c r="S56" s="16"/>
    </row>
    <row r="57" spans="2:19" s="34" customFormat="1" ht="16.5" customHeight="1">
      <c r="B57" s="280"/>
      <c r="C57" s="192">
        <f t="shared" si="3"/>
      </c>
      <c r="D57" s="241"/>
      <c r="E57" s="241"/>
      <c r="F57" s="241"/>
      <c r="G57" s="241"/>
      <c r="H57" s="241"/>
      <c r="I57" s="241"/>
      <c r="J57" s="241"/>
      <c r="K57" s="241"/>
      <c r="L57" s="241"/>
      <c r="M57" s="290"/>
      <c r="N57" s="290"/>
      <c r="O57" s="288"/>
      <c r="P57" s="289"/>
      <c r="Q57" s="96"/>
      <c r="R57" s="16"/>
      <c r="S57" s="16"/>
    </row>
    <row r="58" spans="2:19" s="34" customFormat="1" ht="16.5" customHeight="1">
      <c r="B58" s="280"/>
      <c r="C58" s="192">
        <f t="shared" si="3"/>
      </c>
      <c r="D58" s="241"/>
      <c r="E58" s="241"/>
      <c r="F58" s="241"/>
      <c r="G58" s="241"/>
      <c r="H58" s="241"/>
      <c r="I58" s="241"/>
      <c r="J58" s="241"/>
      <c r="K58" s="241"/>
      <c r="L58" s="241"/>
      <c r="M58" s="290"/>
      <c r="N58" s="290"/>
      <c r="O58" s="288"/>
      <c r="P58" s="289"/>
      <c r="Q58" s="96"/>
      <c r="R58" s="16"/>
      <c r="S58" s="16"/>
    </row>
    <row r="59" spans="2:19" s="34" customFormat="1" ht="16.5" customHeight="1">
      <c r="B59" s="280"/>
      <c r="C59" s="192">
        <f t="shared" si="3"/>
      </c>
      <c r="D59" s="241"/>
      <c r="E59" s="241"/>
      <c r="F59" s="241"/>
      <c r="G59" s="241"/>
      <c r="H59" s="241"/>
      <c r="I59" s="241"/>
      <c r="J59" s="241"/>
      <c r="K59" s="241"/>
      <c r="L59" s="241"/>
      <c r="M59" s="290"/>
      <c r="N59" s="290"/>
      <c r="O59" s="288"/>
      <c r="P59" s="289"/>
      <c r="Q59" s="96"/>
      <c r="R59" s="16"/>
      <c r="S59" s="16"/>
    </row>
    <row r="60" spans="2:19" s="34" customFormat="1" ht="16.5" customHeight="1">
      <c r="B60" s="281"/>
      <c r="C60" s="193">
        <f t="shared" si="3"/>
      </c>
      <c r="D60" s="242"/>
      <c r="E60" s="242"/>
      <c r="F60" s="242"/>
      <c r="G60" s="242"/>
      <c r="H60" s="242"/>
      <c r="I60" s="242"/>
      <c r="J60" s="242"/>
      <c r="K60" s="242"/>
      <c r="L60" s="242"/>
      <c r="M60" s="293"/>
      <c r="N60" s="293"/>
      <c r="O60" s="294"/>
      <c r="P60" s="295"/>
      <c r="Q60" s="96"/>
      <c r="R60" s="16"/>
      <c r="S60" s="16"/>
    </row>
    <row r="61" spans="2:19" s="34" customFormat="1" ht="16.5" customHeight="1">
      <c r="B61" s="231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587" t="s">
        <v>114</v>
      </c>
      <c r="N61" s="587"/>
      <c r="O61" s="587"/>
      <c r="P61" s="587"/>
      <c r="Q61" s="274"/>
      <c r="R61" s="16"/>
      <c r="S61" s="16"/>
    </row>
    <row r="62" spans="2:19" s="34" customFormat="1" ht="16.5" customHeight="1">
      <c r="B62" s="246" t="s">
        <v>112</v>
      </c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570" t="s">
        <v>115</v>
      </c>
      <c r="N62" s="570"/>
      <c r="O62" s="570"/>
      <c r="P62" s="570"/>
      <c r="Q62" s="170"/>
      <c r="R62" s="16"/>
      <c r="S62" s="16"/>
    </row>
    <row r="63" spans="2:19" s="34" customFormat="1" ht="16.5" customHeight="1">
      <c r="B63" s="246" t="s">
        <v>113</v>
      </c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571" t="s">
        <v>116</v>
      </c>
      <c r="N63" s="571"/>
      <c r="O63" s="571"/>
      <c r="P63" s="571"/>
      <c r="Q63" s="275"/>
      <c r="R63" s="199"/>
      <c r="S63" s="20"/>
    </row>
    <row r="64" spans="2:19" s="34" customFormat="1" ht="16.5" customHeight="1"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5"/>
      <c r="N64" s="245"/>
      <c r="O64" s="245"/>
      <c r="P64" s="257"/>
      <c r="R64" s="29"/>
      <c r="S64" s="20"/>
    </row>
    <row r="65" spans="2:19" s="34" customFormat="1" ht="16.5" customHeight="1">
      <c r="B65" s="246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5"/>
      <c r="N65" s="245"/>
      <c r="O65" s="245"/>
      <c r="P65" s="257"/>
      <c r="R65" s="87"/>
      <c r="S65" s="20"/>
    </row>
    <row r="66" spans="2:19" s="34" customFormat="1" ht="16.5" customHeight="1">
      <c r="B66" s="246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5"/>
      <c r="N66" s="245"/>
      <c r="O66" s="245"/>
      <c r="P66" s="257"/>
      <c r="R66" s="87"/>
      <c r="S66" s="20"/>
    </row>
    <row r="67" spans="2:19" s="34" customFormat="1" ht="16.5" customHeight="1">
      <c r="B67" s="246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5"/>
      <c r="N67" s="250"/>
      <c r="O67" s="250"/>
      <c r="P67" s="258"/>
      <c r="Q67" s="71"/>
      <c r="R67" s="87"/>
      <c r="S67" s="20"/>
    </row>
    <row r="68" spans="2:19" s="34" customFormat="1" ht="16.5" customHeight="1">
      <c r="B68" s="246" t="s">
        <v>117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561" t="s">
        <v>117</v>
      </c>
      <c r="N68" s="561"/>
      <c r="O68" s="561"/>
      <c r="P68" s="561"/>
      <c r="Q68" s="72"/>
      <c r="R68" s="87"/>
      <c r="S68" s="20"/>
    </row>
    <row r="69" spans="2:19" s="34" customFormat="1" ht="16.5" customHeight="1">
      <c r="B69" s="7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21"/>
      <c r="N69" s="21"/>
      <c r="O69" s="21"/>
      <c r="P69" s="21"/>
      <c r="Q69" s="96"/>
      <c r="R69" s="16"/>
      <c r="S69" s="16"/>
    </row>
    <row r="70" spans="2:19" s="34" customFormat="1" ht="16.5" customHeight="1">
      <c r="B70" s="7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21"/>
      <c r="N70" s="21"/>
      <c r="O70" s="21"/>
      <c r="P70" s="21"/>
      <c r="Q70" s="96"/>
      <c r="R70" s="16"/>
      <c r="S70" s="16"/>
    </row>
    <row r="71" spans="2:19" s="34" customFormat="1" ht="16.5" customHeight="1">
      <c r="B71" s="31" t="s">
        <v>148</v>
      </c>
      <c r="C71" s="566" t="s">
        <v>123</v>
      </c>
      <c r="D71" s="566"/>
      <c r="E71" s="566"/>
      <c r="F71" s="566"/>
      <c r="G71" s="566"/>
      <c r="H71" s="566"/>
      <c r="I71" s="566"/>
      <c r="J71" s="566"/>
      <c r="K71" s="566"/>
      <c r="L71" s="566"/>
      <c r="M71" s="566"/>
      <c r="N71" s="276" t="s">
        <v>161</v>
      </c>
      <c r="O71" s="277"/>
      <c r="P71" s="277"/>
      <c r="Q71" s="199"/>
      <c r="R71" s="16"/>
      <c r="S71" s="16"/>
    </row>
    <row r="72" spans="2:19" s="34" customFormat="1" ht="16.5" customHeight="1">
      <c r="B72" s="36" t="s">
        <v>75</v>
      </c>
      <c r="C72" s="582" t="s">
        <v>949</v>
      </c>
      <c r="D72" s="582"/>
      <c r="E72" s="582"/>
      <c r="F72" s="582"/>
      <c r="G72" s="611"/>
      <c r="H72" s="611"/>
      <c r="I72" s="611"/>
      <c r="J72" s="611"/>
      <c r="K72" s="611"/>
      <c r="L72" s="611"/>
      <c r="M72" s="611"/>
      <c r="N72" s="233" t="str">
        <f>Bia!C10</f>
        <v>Tr.ĐH Hùng Vương</v>
      </c>
      <c r="O72" s="263"/>
      <c r="P72" s="263"/>
      <c r="Q72" s="29"/>
      <c r="R72" s="16"/>
      <c r="S72" s="16"/>
    </row>
    <row r="73" spans="2:22" s="34" customFormat="1" ht="16.5" customHeight="1">
      <c r="B73" s="36" t="s">
        <v>76</v>
      </c>
      <c r="C73" s="570" t="s">
        <v>60</v>
      </c>
      <c r="D73" s="590"/>
      <c r="E73" s="590"/>
      <c r="F73" s="590"/>
      <c r="G73" s="590"/>
      <c r="H73" s="590"/>
      <c r="I73" s="590"/>
      <c r="J73" s="590"/>
      <c r="K73" s="590"/>
      <c r="L73" s="590"/>
      <c r="M73" s="590"/>
      <c r="N73" s="266"/>
      <c r="O73" s="266"/>
      <c r="P73" s="266"/>
      <c r="Q73" s="87"/>
      <c r="R73" s="16"/>
      <c r="S73" s="16"/>
      <c r="T73" s="100"/>
      <c r="U73" s="100"/>
      <c r="V73" s="100"/>
    </row>
    <row r="74" spans="2:22" s="34" customFormat="1" ht="16.5" customHeight="1">
      <c r="B74" s="36" t="s">
        <v>77</v>
      </c>
      <c r="C74" s="253" t="s">
        <v>37</v>
      </c>
      <c r="D74" s="264"/>
      <c r="E74" s="239"/>
      <c r="F74" s="239"/>
      <c r="G74" s="239"/>
      <c r="H74" s="239"/>
      <c r="I74" s="239"/>
      <c r="J74" s="239"/>
      <c r="K74" s="239"/>
      <c r="L74" s="239"/>
      <c r="M74" s="239"/>
      <c r="N74" s="266"/>
      <c r="O74" s="266"/>
      <c r="P74" s="266"/>
      <c r="Q74" s="87"/>
      <c r="R74" s="16"/>
      <c r="S74" s="16"/>
      <c r="T74" s="100"/>
      <c r="U74" s="100"/>
      <c r="V74" s="100"/>
    </row>
    <row r="75" spans="2:22" s="34" customFormat="1" ht="16.5" customHeight="1">
      <c r="B75" s="41" t="s">
        <v>79</v>
      </c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66"/>
      <c r="O75" s="266"/>
      <c r="P75" s="266"/>
      <c r="Q75" s="87"/>
      <c r="R75" s="16"/>
      <c r="S75" s="16"/>
      <c r="T75" s="100"/>
      <c r="U75" s="100"/>
      <c r="V75" s="100"/>
    </row>
    <row r="76" spans="2:19" s="34" customFormat="1" ht="16.5" customHeight="1">
      <c r="B76" s="64"/>
      <c r="C76" s="278"/>
      <c r="D76" s="265"/>
      <c r="E76" s="239"/>
      <c r="F76" s="239"/>
      <c r="G76" s="239"/>
      <c r="H76" s="239"/>
      <c r="I76" s="239"/>
      <c r="J76" s="239"/>
      <c r="K76" s="239"/>
      <c r="L76" s="239"/>
      <c r="M76" s="239"/>
      <c r="N76" s="266"/>
      <c r="O76" s="266"/>
      <c r="P76" s="266"/>
      <c r="Q76" s="87"/>
      <c r="R76" s="16"/>
      <c r="S76" s="16"/>
    </row>
    <row r="77" spans="2:19" s="34" customFormat="1" ht="15.75" customHeight="1">
      <c r="B77" s="91"/>
      <c r="C77" s="92" t="s">
        <v>125</v>
      </c>
      <c r="D77" s="92" t="s">
        <v>33</v>
      </c>
      <c r="E77" s="605" t="s">
        <v>82</v>
      </c>
      <c r="F77" s="606"/>
      <c r="G77" s="607"/>
      <c r="H77" s="93" t="s">
        <v>130</v>
      </c>
      <c r="I77" s="94"/>
      <c r="J77" s="94"/>
      <c r="K77" s="94"/>
      <c r="L77" s="94"/>
      <c r="M77" s="95"/>
      <c r="N77" s="608" t="s">
        <v>26</v>
      </c>
      <c r="O77" s="609"/>
      <c r="P77" s="610"/>
      <c r="Q77" s="96"/>
      <c r="R77" s="16"/>
      <c r="S77" s="16"/>
    </row>
    <row r="78" spans="2:19" s="34" customFormat="1" ht="15.75" customHeight="1">
      <c r="B78" s="97"/>
      <c r="C78" s="92" t="s">
        <v>126</v>
      </c>
      <c r="D78" s="92" t="s">
        <v>127</v>
      </c>
      <c r="E78" s="9" t="s">
        <v>14</v>
      </c>
      <c r="F78" s="598" t="s">
        <v>43</v>
      </c>
      <c r="G78" s="599"/>
      <c r="H78" s="7" t="s">
        <v>131</v>
      </c>
      <c r="I78" s="7" t="s">
        <v>131</v>
      </c>
      <c r="J78" s="7" t="s">
        <v>131</v>
      </c>
      <c r="K78" s="7" t="s">
        <v>131</v>
      </c>
      <c r="L78" s="7" t="s">
        <v>131</v>
      </c>
      <c r="M78" s="7" t="s">
        <v>131</v>
      </c>
      <c r="N78" s="98"/>
      <c r="O78" s="35"/>
      <c r="P78" s="99"/>
      <c r="Q78" s="96"/>
      <c r="R78" s="16"/>
      <c r="S78" s="16"/>
    </row>
    <row r="79" spans="2:19" s="34" customFormat="1" ht="15.75" customHeight="1">
      <c r="B79" s="97"/>
      <c r="C79" s="92"/>
      <c r="D79" s="92"/>
      <c r="E79" s="92"/>
      <c r="F79" s="9" t="s">
        <v>128</v>
      </c>
      <c r="G79" s="9" t="s">
        <v>129</v>
      </c>
      <c r="H79" s="9" t="s">
        <v>132</v>
      </c>
      <c r="I79" s="9" t="s">
        <v>133</v>
      </c>
      <c r="J79" s="9" t="s">
        <v>134</v>
      </c>
      <c r="K79" s="9" t="s">
        <v>135</v>
      </c>
      <c r="L79" s="9" t="s">
        <v>136</v>
      </c>
      <c r="M79" s="9" t="s">
        <v>137</v>
      </c>
      <c r="N79" s="101"/>
      <c r="O79" s="102"/>
      <c r="P79" s="103"/>
      <c r="Q79" s="96"/>
      <c r="R79" s="16"/>
      <c r="S79" s="16"/>
    </row>
    <row r="80" spans="2:19" s="34" customFormat="1" ht="15.75" customHeight="1">
      <c r="B80" s="56" t="s">
        <v>1</v>
      </c>
      <c r="C80" s="56">
        <v>1</v>
      </c>
      <c r="D80" s="56">
        <v>2</v>
      </c>
      <c r="E80" s="56">
        <v>3</v>
      </c>
      <c r="F80" s="56">
        <v>4</v>
      </c>
      <c r="G80" s="56">
        <v>5</v>
      </c>
      <c r="H80" s="56">
        <v>6</v>
      </c>
      <c r="I80" s="56">
        <v>7</v>
      </c>
      <c r="J80" s="56">
        <v>8</v>
      </c>
      <c r="K80" s="56">
        <v>9</v>
      </c>
      <c r="L80" s="56">
        <v>10</v>
      </c>
      <c r="M80" s="56">
        <v>11</v>
      </c>
      <c r="N80" s="602">
        <v>12</v>
      </c>
      <c r="O80" s="603"/>
      <c r="P80" s="604"/>
      <c r="Q80" s="96"/>
      <c r="R80" s="16"/>
      <c r="S80" s="16"/>
    </row>
    <row r="81" spans="2:22" s="100" customFormat="1" ht="14.25" customHeight="1">
      <c r="B81" s="162" t="s">
        <v>33</v>
      </c>
      <c r="C81" s="184"/>
      <c r="D81" s="185">
        <f aca="true" t="shared" si="4" ref="D81:M81">SUM(D82:D99)</f>
        <v>2189</v>
      </c>
      <c r="E81" s="185">
        <f t="shared" si="4"/>
        <v>1904</v>
      </c>
      <c r="F81" s="185">
        <f t="shared" si="4"/>
        <v>428</v>
      </c>
      <c r="G81" s="185">
        <f t="shared" si="4"/>
        <v>391</v>
      </c>
      <c r="H81" s="185">
        <f t="shared" si="4"/>
        <v>585</v>
      </c>
      <c r="I81" s="185">
        <f t="shared" si="4"/>
        <v>732</v>
      </c>
      <c r="J81" s="185">
        <f t="shared" si="4"/>
        <v>872</v>
      </c>
      <c r="K81" s="185">
        <f t="shared" si="4"/>
        <v>0</v>
      </c>
      <c r="L81" s="185">
        <f t="shared" si="4"/>
        <v>0</v>
      </c>
      <c r="M81" s="185">
        <f t="shared" si="4"/>
        <v>0</v>
      </c>
      <c r="N81" s="104"/>
      <c r="O81" s="105"/>
      <c r="P81" s="106"/>
      <c r="Q81" s="96"/>
      <c r="R81" s="16"/>
      <c r="S81" s="16"/>
      <c r="T81" s="34"/>
      <c r="U81" s="34"/>
      <c r="V81" s="34"/>
    </row>
    <row r="82" spans="2:22" s="100" customFormat="1" ht="14.25" customHeight="1">
      <c r="B82" s="279" t="s">
        <v>692</v>
      </c>
      <c r="C82" s="192">
        <f aca="true" t="shared" si="5" ref="C82:C99">IF(ISNA(VLOOKUP(B82,NGHANH_DH_LIST,2,FALSE)),"",VLOOKUP(B82,NGHANH_DH_LIST,2,FALSE))</f>
        <v>521402</v>
      </c>
      <c r="D82" s="186">
        <f>H82+I82+J82</f>
        <v>2023</v>
      </c>
      <c r="E82" s="186">
        <v>1806</v>
      </c>
      <c r="F82" s="186">
        <v>406</v>
      </c>
      <c r="G82" s="186">
        <v>377</v>
      </c>
      <c r="H82" s="186">
        <v>524</v>
      </c>
      <c r="I82" s="186">
        <v>627</v>
      </c>
      <c r="J82" s="186">
        <v>872</v>
      </c>
      <c r="K82" s="186"/>
      <c r="L82" s="186"/>
      <c r="M82" s="187"/>
      <c r="N82" s="297"/>
      <c r="O82" s="267"/>
      <c r="P82" s="268"/>
      <c r="Q82" s="96"/>
      <c r="R82" s="16"/>
      <c r="S82" s="16"/>
      <c r="T82" s="34"/>
      <c r="U82" s="34"/>
      <c r="V82" s="34"/>
    </row>
    <row r="83" spans="2:22" s="100" customFormat="1" ht="14.25" customHeight="1">
      <c r="B83" s="279" t="s">
        <v>419</v>
      </c>
      <c r="C83" s="192">
        <f t="shared" si="5"/>
        <v>523403</v>
      </c>
      <c r="D83" s="186">
        <f>H83+I83+J83</f>
        <v>166</v>
      </c>
      <c r="E83" s="186">
        <v>98</v>
      </c>
      <c r="F83" s="186">
        <v>22</v>
      </c>
      <c r="G83" s="186">
        <v>14</v>
      </c>
      <c r="H83" s="186">
        <v>61</v>
      </c>
      <c r="I83" s="186">
        <v>105</v>
      </c>
      <c r="J83" s="186"/>
      <c r="K83" s="186"/>
      <c r="L83" s="186"/>
      <c r="M83" s="187"/>
      <c r="N83" s="287" t="s">
        <v>139</v>
      </c>
      <c r="O83" s="269"/>
      <c r="P83" s="270"/>
      <c r="Q83" s="96"/>
      <c r="R83" s="16"/>
      <c r="S83" s="16"/>
      <c r="T83" s="34"/>
      <c r="U83" s="34"/>
      <c r="V83" s="34"/>
    </row>
    <row r="84" spans="2:19" s="34" customFormat="1" ht="14.25" customHeight="1">
      <c r="B84" s="279"/>
      <c r="C84" s="192">
        <f t="shared" si="5"/>
      </c>
      <c r="D84" s="282"/>
      <c r="E84" s="282"/>
      <c r="F84" s="282"/>
      <c r="G84" s="282"/>
      <c r="H84" s="282"/>
      <c r="I84" s="282"/>
      <c r="J84" s="282"/>
      <c r="K84" s="282"/>
      <c r="L84" s="282"/>
      <c r="M84" s="283"/>
      <c r="N84" s="287" t="s">
        <v>140</v>
      </c>
      <c r="O84" s="269"/>
      <c r="P84" s="270"/>
      <c r="Q84" s="96"/>
      <c r="R84" s="16"/>
      <c r="S84" s="16"/>
    </row>
    <row r="85" spans="2:19" s="34" customFormat="1" ht="14.25" customHeight="1">
      <c r="B85" s="279"/>
      <c r="C85" s="192">
        <f t="shared" si="5"/>
      </c>
      <c r="D85" s="282"/>
      <c r="E85" s="282"/>
      <c r="F85" s="282"/>
      <c r="G85" s="282"/>
      <c r="H85" s="282"/>
      <c r="I85" s="282"/>
      <c r="J85" s="282"/>
      <c r="K85" s="282"/>
      <c r="L85" s="282"/>
      <c r="M85" s="283"/>
      <c r="N85" s="287" t="s">
        <v>141</v>
      </c>
      <c r="O85" s="269"/>
      <c r="P85" s="270"/>
      <c r="Q85" s="96"/>
      <c r="R85" s="16"/>
      <c r="S85" s="16"/>
    </row>
    <row r="86" spans="2:19" s="34" customFormat="1" ht="14.25" customHeight="1">
      <c r="B86" s="279"/>
      <c r="C86" s="192">
        <f t="shared" si="5"/>
      </c>
      <c r="D86" s="282"/>
      <c r="E86" s="282"/>
      <c r="F86" s="282"/>
      <c r="G86" s="282"/>
      <c r="H86" s="282"/>
      <c r="I86" s="282"/>
      <c r="J86" s="282"/>
      <c r="K86" s="282"/>
      <c r="L86" s="282"/>
      <c r="M86" s="283"/>
      <c r="N86" s="287"/>
      <c r="O86" s="269"/>
      <c r="P86" s="270"/>
      <c r="Q86" s="96"/>
      <c r="R86" s="16"/>
      <c r="S86" s="16"/>
    </row>
    <row r="87" spans="2:19" s="34" customFormat="1" ht="14.25" customHeight="1">
      <c r="B87" s="279"/>
      <c r="C87" s="192">
        <f t="shared" si="5"/>
      </c>
      <c r="D87" s="282"/>
      <c r="E87" s="282"/>
      <c r="F87" s="282"/>
      <c r="G87" s="282"/>
      <c r="H87" s="282"/>
      <c r="I87" s="282"/>
      <c r="J87" s="282"/>
      <c r="K87" s="282"/>
      <c r="L87" s="282"/>
      <c r="M87" s="283"/>
      <c r="N87" s="298" t="s">
        <v>152</v>
      </c>
      <c r="O87" s="269"/>
      <c r="P87" s="270"/>
      <c r="Q87" s="96"/>
      <c r="R87" s="16"/>
      <c r="S87" s="16"/>
    </row>
    <row r="88" spans="2:19" s="34" customFormat="1" ht="14.25" customHeight="1">
      <c r="B88" s="279"/>
      <c r="C88" s="192">
        <f t="shared" si="5"/>
      </c>
      <c r="D88" s="282"/>
      <c r="E88" s="282"/>
      <c r="F88" s="282"/>
      <c r="G88" s="282"/>
      <c r="H88" s="282"/>
      <c r="I88" s="282"/>
      <c r="J88" s="282"/>
      <c r="K88" s="282"/>
      <c r="L88" s="282"/>
      <c r="M88" s="283"/>
      <c r="N88" s="298" t="s">
        <v>153</v>
      </c>
      <c r="O88" s="269"/>
      <c r="P88" s="270"/>
      <c r="Q88" s="96"/>
      <c r="R88" s="16"/>
      <c r="S88" s="16"/>
    </row>
    <row r="89" spans="2:19" s="34" customFormat="1" ht="14.25" customHeight="1">
      <c r="B89" s="279"/>
      <c r="C89" s="192">
        <f t="shared" si="5"/>
      </c>
      <c r="D89" s="282"/>
      <c r="E89" s="282"/>
      <c r="F89" s="284"/>
      <c r="G89" s="284"/>
      <c r="H89" s="284"/>
      <c r="I89" s="284"/>
      <c r="J89" s="284"/>
      <c r="K89" s="284"/>
      <c r="L89" s="284"/>
      <c r="M89" s="285"/>
      <c r="N89" s="298" t="s">
        <v>154</v>
      </c>
      <c r="O89" s="269"/>
      <c r="P89" s="270"/>
      <c r="Q89" s="96"/>
      <c r="R89" s="16"/>
      <c r="S89" s="16"/>
    </row>
    <row r="90" spans="2:19" s="34" customFormat="1" ht="14.25" customHeight="1">
      <c r="B90" s="279"/>
      <c r="C90" s="192">
        <f t="shared" si="5"/>
      </c>
      <c r="D90" s="282"/>
      <c r="E90" s="282"/>
      <c r="F90" s="284"/>
      <c r="G90" s="284"/>
      <c r="H90" s="284"/>
      <c r="I90" s="284"/>
      <c r="J90" s="284"/>
      <c r="K90" s="284"/>
      <c r="L90" s="284"/>
      <c r="M90" s="285"/>
      <c r="N90" s="298"/>
      <c r="O90" s="269"/>
      <c r="P90" s="270"/>
      <c r="Q90" s="96"/>
      <c r="R90" s="16"/>
      <c r="S90" s="16"/>
    </row>
    <row r="91" spans="2:19" s="34" customFormat="1" ht="14.25" customHeight="1">
      <c r="B91" s="279"/>
      <c r="C91" s="192">
        <f t="shared" si="5"/>
      </c>
      <c r="D91" s="282"/>
      <c r="E91" s="282"/>
      <c r="F91" s="284"/>
      <c r="G91" s="284"/>
      <c r="H91" s="284"/>
      <c r="I91" s="284"/>
      <c r="J91" s="284"/>
      <c r="K91" s="284"/>
      <c r="L91" s="284"/>
      <c r="M91" s="285"/>
      <c r="N91" s="298"/>
      <c r="O91" s="269"/>
      <c r="P91" s="270"/>
      <c r="Q91" s="96"/>
      <c r="R91" s="16"/>
      <c r="S91" s="16"/>
    </row>
    <row r="92" spans="2:19" s="34" customFormat="1" ht="14.25" customHeight="1">
      <c r="B92" s="279"/>
      <c r="C92" s="192">
        <f t="shared" si="5"/>
      </c>
      <c r="D92" s="282"/>
      <c r="E92" s="282"/>
      <c r="F92" s="282"/>
      <c r="G92" s="282"/>
      <c r="H92" s="282"/>
      <c r="I92" s="282"/>
      <c r="J92" s="282"/>
      <c r="K92" s="282"/>
      <c r="L92" s="282"/>
      <c r="M92" s="283"/>
      <c r="N92" s="298"/>
      <c r="O92" s="269"/>
      <c r="P92" s="270"/>
      <c r="Q92" s="96"/>
      <c r="R92" s="16"/>
      <c r="S92" s="35"/>
    </row>
    <row r="93" spans="2:19" s="34" customFormat="1" ht="14.25" customHeight="1">
      <c r="B93" s="279"/>
      <c r="C93" s="192">
        <f t="shared" si="5"/>
      </c>
      <c r="D93" s="282"/>
      <c r="E93" s="282"/>
      <c r="F93" s="282"/>
      <c r="G93" s="282"/>
      <c r="H93" s="282"/>
      <c r="I93" s="282"/>
      <c r="J93" s="282"/>
      <c r="K93" s="282"/>
      <c r="L93" s="282"/>
      <c r="M93" s="283"/>
      <c r="N93" s="283"/>
      <c r="O93" s="269"/>
      <c r="P93" s="270"/>
      <c r="Q93" s="96"/>
      <c r="R93" s="16"/>
      <c r="S93" s="16"/>
    </row>
    <row r="94" spans="2:19" s="34" customFormat="1" ht="14.25" customHeight="1">
      <c r="B94" s="279"/>
      <c r="C94" s="192">
        <f t="shared" si="5"/>
      </c>
      <c r="D94" s="282"/>
      <c r="E94" s="282"/>
      <c r="F94" s="282"/>
      <c r="G94" s="282"/>
      <c r="H94" s="282"/>
      <c r="I94" s="282"/>
      <c r="J94" s="282"/>
      <c r="K94" s="282"/>
      <c r="L94" s="282"/>
      <c r="M94" s="283"/>
      <c r="N94" s="283"/>
      <c r="O94" s="269"/>
      <c r="P94" s="270"/>
      <c r="Q94" s="96"/>
      <c r="R94" s="16"/>
      <c r="S94" s="16"/>
    </row>
    <row r="95" spans="2:19" s="34" customFormat="1" ht="14.25" customHeight="1">
      <c r="B95" s="279"/>
      <c r="C95" s="192">
        <f t="shared" si="5"/>
      </c>
      <c r="D95" s="282"/>
      <c r="E95" s="282"/>
      <c r="F95" s="282"/>
      <c r="G95" s="282"/>
      <c r="H95" s="282"/>
      <c r="I95" s="282"/>
      <c r="J95" s="282"/>
      <c r="K95" s="282"/>
      <c r="L95" s="282"/>
      <c r="M95" s="283"/>
      <c r="N95" s="283"/>
      <c r="O95" s="269"/>
      <c r="P95" s="270"/>
      <c r="Q95" s="96"/>
      <c r="R95" s="16"/>
      <c r="S95" s="16"/>
    </row>
    <row r="96" spans="2:19" s="34" customFormat="1" ht="14.25" customHeight="1">
      <c r="B96" s="279"/>
      <c r="C96" s="192">
        <f t="shared" si="5"/>
      </c>
      <c r="D96" s="282"/>
      <c r="E96" s="282"/>
      <c r="F96" s="282"/>
      <c r="G96" s="282"/>
      <c r="H96" s="282"/>
      <c r="I96" s="282"/>
      <c r="J96" s="282"/>
      <c r="K96" s="282"/>
      <c r="L96" s="282"/>
      <c r="M96" s="283"/>
      <c r="N96" s="283"/>
      <c r="O96" s="269"/>
      <c r="P96" s="270"/>
      <c r="Q96" s="96"/>
      <c r="R96" s="16"/>
      <c r="S96" s="16"/>
    </row>
    <row r="97" spans="2:19" s="34" customFormat="1" ht="14.25" customHeight="1">
      <c r="B97" s="279"/>
      <c r="C97" s="192">
        <f t="shared" si="5"/>
      </c>
      <c r="D97" s="282"/>
      <c r="E97" s="282"/>
      <c r="F97" s="282"/>
      <c r="G97" s="282"/>
      <c r="H97" s="282"/>
      <c r="I97" s="282"/>
      <c r="J97" s="282"/>
      <c r="K97" s="282"/>
      <c r="L97" s="282"/>
      <c r="M97" s="283"/>
      <c r="N97" s="283"/>
      <c r="O97" s="269"/>
      <c r="P97" s="270"/>
      <c r="Q97" s="96"/>
      <c r="R97" s="16"/>
      <c r="S97" s="16"/>
    </row>
    <row r="98" spans="2:19" s="34" customFormat="1" ht="14.25" customHeight="1">
      <c r="B98" s="279"/>
      <c r="C98" s="192">
        <f t="shared" si="5"/>
      </c>
      <c r="D98" s="282"/>
      <c r="E98" s="282"/>
      <c r="F98" s="282"/>
      <c r="G98" s="282"/>
      <c r="H98" s="282"/>
      <c r="I98" s="282"/>
      <c r="J98" s="282"/>
      <c r="K98" s="282"/>
      <c r="L98" s="282"/>
      <c r="M98" s="283"/>
      <c r="N98" s="283"/>
      <c r="O98" s="269"/>
      <c r="P98" s="270"/>
      <c r="Q98" s="96"/>
      <c r="R98" s="16"/>
      <c r="S98" s="16"/>
    </row>
    <row r="99" spans="2:19" s="34" customFormat="1" ht="14.25" customHeight="1">
      <c r="B99" s="281"/>
      <c r="C99" s="193">
        <f t="shared" si="5"/>
      </c>
      <c r="D99" s="286"/>
      <c r="E99" s="286"/>
      <c r="F99" s="286"/>
      <c r="G99" s="286"/>
      <c r="H99" s="286"/>
      <c r="I99" s="286"/>
      <c r="J99" s="286"/>
      <c r="K99" s="286"/>
      <c r="L99" s="286"/>
      <c r="M99" s="271"/>
      <c r="N99" s="271"/>
      <c r="O99" s="272"/>
      <c r="P99" s="273"/>
      <c r="Q99" s="96"/>
      <c r="R99" s="16"/>
      <c r="S99" s="16"/>
    </row>
    <row r="100" spans="2:19" s="34" customFormat="1" ht="16.5" customHeight="1">
      <c r="B100" s="231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587" t="s">
        <v>114</v>
      </c>
      <c r="N100" s="587"/>
      <c r="O100" s="587"/>
      <c r="P100" s="587"/>
      <c r="Q100" s="274"/>
      <c r="R100" s="16"/>
      <c r="S100" s="16"/>
    </row>
    <row r="101" spans="2:19" s="34" customFormat="1" ht="16.5" customHeight="1">
      <c r="B101" s="246" t="s">
        <v>112</v>
      </c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570" t="s">
        <v>115</v>
      </c>
      <c r="N101" s="570"/>
      <c r="O101" s="570"/>
      <c r="P101" s="570"/>
      <c r="Q101" s="170"/>
      <c r="R101" s="199"/>
      <c r="S101" s="20"/>
    </row>
    <row r="102" spans="2:19" s="34" customFormat="1" ht="16.5" customHeight="1">
      <c r="B102" s="246" t="s">
        <v>113</v>
      </c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571" t="s">
        <v>116</v>
      </c>
      <c r="N102" s="571"/>
      <c r="O102" s="571"/>
      <c r="P102" s="571"/>
      <c r="Q102" s="275"/>
      <c r="R102" s="29"/>
      <c r="S102" s="20"/>
    </row>
    <row r="103" spans="2:19" s="34" customFormat="1" ht="16.5" customHeight="1"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5"/>
      <c r="N103" s="245"/>
      <c r="O103" s="245"/>
      <c r="P103" s="257"/>
      <c r="R103" s="87"/>
      <c r="S103" s="20"/>
    </row>
    <row r="104" spans="2:19" s="34" customFormat="1" ht="16.5" customHeight="1">
      <c r="B104" s="246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5"/>
      <c r="N104" s="245"/>
      <c r="O104" s="245"/>
      <c r="P104" s="257"/>
      <c r="R104" s="87"/>
      <c r="S104" s="20"/>
    </row>
    <row r="105" spans="2:19" s="34" customFormat="1" ht="16.5" customHeight="1">
      <c r="B105" s="246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5"/>
      <c r="N105" s="245"/>
      <c r="O105" s="245"/>
      <c r="P105" s="257"/>
      <c r="R105" s="87"/>
      <c r="S105" s="20"/>
    </row>
    <row r="106" spans="2:19" s="34" customFormat="1" ht="10.5" customHeight="1">
      <c r="B106" s="246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5"/>
      <c r="N106" s="250"/>
      <c r="O106" s="250"/>
      <c r="P106" s="258"/>
      <c r="Q106" s="71"/>
      <c r="R106" s="87"/>
      <c r="S106" s="20"/>
    </row>
    <row r="107" spans="2:19" s="34" customFormat="1" ht="16.5" customHeight="1">
      <c r="B107" s="246" t="s">
        <v>117</v>
      </c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561" t="s">
        <v>117</v>
      </c>
      <c r="N107" s="561"/>
      <c r="O107" s="561"/>
      <c r="P107" s="561"/>
      <c r="Q107" s="72"/>
      <c r="R107" s="16"/>
      <c r="S107" s="16"/>
    </row>
    <row r="108" spans="2:19" s="34" customFormat="1" ht="16.5" customHeight="1">
      <c r="B108" s="7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21"/>
      <c r="N108" s="21"/>
      <c r="O108" s="21"/>
      <c r="P108" s="21"/>
      <c r="Q108" s="96"/>
      <c r="R108" s="16"/>
      <c r="S108" s="16"/>
    </row>
    <row r="109" spans="2:19" s="34" customFormat="1" ht="15.75" customHeight="1">
      <c r="B109" s="31" t="s">
        <v>155</v>
      </c>
      <c r="C109" s="566" t="s">
        <v>123</v>
      </c>
      <c r="D109" s="566"/>
      <c r="E109" s="566"/>
      <c r="F109" s="566"/>
      <c r="G109" s="566"/>
      <c r="H109" s="566"/>
      <c r="I109" s="566"/>
      <c r="J109" s="566"/>
      <c r="K109" s="566"/>
      <c r="L109" s="566"/>
      <c r="M109" s="566"/>
      <c r="N109" s="276" t="s">
        <v>161</v>
      </c>
      <c r="O109" s="277"/>
      <c r="P109" s="277"/>
      <c r="Q109" s="199"/>
      <c r="R109" s="16"/>
      <c r="S109" s="16"/>
    </row>
    <row r="110" spans="2:19" s="34" customFormat="1" ht="15.75" customHeight="1">
      <c r="B110" s="36" t="s">
        <v>75</v>
      </c>
      <c r="C110" s="582" t="s">
        <v>949</v>
      </c>
      <c r="D110" s="582"/>
      <c r="E110" s="582"/>
      <c r="F110" s="582"/>
      <c r="G110" s="611"/>
      <c r="H110" s="611"/>
      <c r="I110" s="611"/>
      <c r="J110" s="611"/>
      <c r="K110" s="611"/>
      <c r="L110" s="611"/>
      <c r="M110" s="611"/>
      <c r="N110" s="233" t="str">
        <f>Bia!C10</f>
        <v>Tr.ĐH Hùng Vương</v>
      </c>
      <c r="O110" s="263"/>
      <c r="P110" s="263"/>
      <c r="Q110" s="29"/>
      <c r="R110" s="16"/>
      <c r="S110" s="16"/>
    </row>
    <row r="111" spans="2:22" s="34" customFormat="1" ht="15.75" customHeight="1">
      <c r="B111" s="36" t="s">
        <v>76</v>
      </c>
      <c r="C111" s="570" t="s">
        <v>60</v>
      </c>
      <c r="D111" s="590"/>
      <c r="E111" s="590"/>
      <c r="F111" s="590"/>
      <c r="G111" s="590"/>
      <c r="H111" s="590"/>
      <c r="I111" s="590"/>
      <c r="J111" s="590"/>
      <c r="K111" s="590"/>
      <c r="L111" s="590"/>
      <c r="M111" s="590"/>
      <c r="N111" s="266"/>
      <c r="O111" s="266"/>
      <c r="P111" s="266"/>
      <c r="Q111" s="87"/>
      <c r="R111" s="16"/>
      <c r="S111" s="16"/>
      <c r="T111" s="100"/>
      <c r="U111" s="100"/>
      <c r="V111" s="100"/>
    </row>
    <row r="112" spans="2:22" s="34" customFormat="1" ht="15.75" customHeight="1">
      <c r="B112" s="36" t="s">
        <v>77</v>
      </c>
      <c r="C112" s="253" t="s">
        <v>52</v>
      </c>
      <c r="D112" s="238"/>
      <c r="E112" s="239"/>
      <c r="F112" s="239"/>
      <c r="G112" s="239"/>
      <c r="H112" s="239"/>
      <c r="I112" s="239"/>
      <c r="J112" s="239"/>
      <c r="K112" s="239"/>
      <c r="L112" s="239"/>
      <c r="M112" s="239"/>
      <c r="N112" s="266"/>
      <c r="O112" s="266"/>
      <c r="P112" s="266"/>
      <c r="Q112" s="87"/>
      <c r="R112" s="16"/>
      <c r="S112" s="16"/>
      <c r="T112" s="100"/>
      <c r="U112" s="100"/>
      <c r="V112" s="100"/>
    </row>
    <row r="113" spans="2:19" s="34" customFormat="1" ht="15.75" customHeight="1">
      <c r="B113" s="41" t="s">
        <v>79</v>
      </c>
      <c r="C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257"/>
      <c r="N113" s="266"/>
      <c r="O113" s="266"/>
      <c r="P113" s="266"/>
      <c r="Q113" s="87"/>
      <c r="R113" s="16"/>
      <c r="S113" s="16"/>
    </row>
    <row r="114" spans="2:19" s="34" customFormat="1" ht="15.75" customHeight="1">
      <c r="B114" s="64"/>
      <c r="C114" s="278"/>
      <c r="D114" s="265"/>
      <c r="E114" s="239"/>
      <c r="F114" s="239"/>
      <c r="G114" s="239"/>
      <c r="H114" s="239"/>
      <c r="I114" s="239"/>
      <c r="J114" s="239"/>
      <c r="K114" s="239"/>
      <c r="L114" s="239"/>
      <c r="M114" s="239"/>
      <c r="N114" s="266"/>
      <c r="O114" s="266"/>
      <c r="P114" s="266"/>
      <c r="Q114" s="87"/>
      <c r="R114" s="16"/>
      <c r="S114" s="16"/>
    </row>
    <row r="115" spans="2:19" s="34" customFormat="1" ht="15.75" customHeight="1">
      <c r="B115" s="91"/>
      <c r="C115" s="92" t="s">
        <v>125</v>
      </c>
      <c r="D115" s="92" t="s">
        <v>33</v>
      </c>
      <c r="E115" s="605" t="s">
        <v>82</v>
      </c>
      <c r="F115" s="606"/>
      <c r="G115" s="607"/>
      <c r="H115" s="93" t="s">
        <v>130</v>
      </c>
      <c r="I115" s="94"/>
      <c r="J115" s="94"/>
      <c r="K115" s="94"/>
      <c r="L115" s="94"/>
      <c r="M115" s="95"/>
      <c r="N115" s="608" t="s">
        <v>26</v>
      </c>
      <c r="O115" s="609"/>
      <c r="P115" s="610"/>
      <c r="Q115" s="96"/>
      <c r="R115" s="16"/>
      <c r="S115" s="16"/>
    </row>
    <row r="116" spans="2:19" s="34" customFormat="1" ht="15.75" customHeight="1">
      <c r="B116" s="97"/>
      <c r="C116" s="92" t="s">
        <v>126</v>
      </c>
      <c r="D116" s="92" t="s">
        <v>127</v>
      </c>
      <c r="E116" s="9" t="s">
        <v>14</v>
      </c>
      <c r="F116" s="598" t="s">
        <v>43</v>
      </c>
      <c r="G116" s="599"/>
      <c r="H116" s="7" t="s">
        <v>131</v>
      </c>
      <c r="I116" s="7" t="s">
        <v>131</v>
      </c>
      <c r="J116" s="7" t="s">
        <v>131</v>
      </c>
      <c r="K116" s="7" t="s">
        <v>131</v>
      </c>
      <c r="L116" s="7" t="s">
        <v>131</v>
      </c>
      <c r="M116" s="7" t="s">
        <v>131</v>
      </c>
      <c r="N116" s="98"/>
      <c r="O116" s="35"/>
      <c r="P116" s="99"/>
      <c r="Q116" s="96"/>
      <c r="R116" s="16"/>
      <c r="S116" s="16"/>
    </row>
    <row r="117" spans="2:19" s="34" customFormat="1" ht="15.75" customHeight="1">
      <c r="B117" s="97"/>
      <c r="C117" s="92"/>
      <c r="D117" s="92"/>
      <c r="E117" s="92"/>
      <c r="F117" s="9" t="s">
        <v>128</v>
      </c>
      <c r="G117" s="9" t="s">
        <v>129</v>
      </c>
      <c r="H117" s="9" t="s">
        <v>132</v>
      </c>
      <c r="I117" s="9" t="s">
        <v>133</v>
      </c>
      <c r="J117" s="9" t="s">
        <v>134</v>
      </c>
      <c r="K117" s="9" t="s">
        <v>135</v>
      </c>
      <c r="L117" s="9" t="s">
        <v>136</v>
      </c>
      <c r="M117" s="9" t="s">
        <v>137</v>
      </c>
      <c r="N117" s="101"/>
      <c r="O117" s="102"/>
      <c r="P117" s="103"/>
      <c r="Q117" s="96"/>
      <c r="R117" s="16"/>
      <c r="S117" s="16"/>
    </row>
    <row r="118" spans="2:19" s="34" customFormat="1" ht="15.75" customHeight="1">
      <c r="B118" s="56" t="s">
        <v>1</v>
      </c>
      <c r="C118" s="56">
        <v>1</v>
      </c>
      <c r="D118" s="56">
        <v>2</v>
      </c>
      <c r="E118" s="56">
        <v>3</v>
      </c>
      <c r="F118" s="56">
        <v>4</v>
      </c>
      <c r="G118" s="56">
        <v>5</v>
      </c>
      <c r="H118" s="56">
        <v>6</v>
      </c>
      <c r="I118" s="56">
        <v>7</v>
      </c>
      <c r="J118" s="56">
        <v>8</v>
      </c>
      <c r="K118" s="56">
        <v>9</v>
      </c>
      <c r="L118" s="56">
        <v>10</v>
      </c>
      <c r="M118" s="56">
        <v>11</v>
      </c>
      <c r="N118" s="602">
        <v>12</v>
      </c>
      <c r="O118" s="603"/>
      <c r="P118" s="604"/>
      <c r="Q118" s="96"/>
      <c r="R118" s="16"/>
      <c r="S118" s="16"/>
    </row>
    <row r="119" spans="2:22" s="100" customFormat="1" ht="14.25" customHeight="1">
      <c r="B119" s="162" t="s">
        <v>33</v>
      </c>
      <c r="C119" s="184"/>
      <c r="D119" s="185">
        <f aca="true" t="shared" si="6" ref="D119:M119">SUM(D120:D137)</f>
        <v>644</v>
      </c>
      <c r="E119" s="185">
        <f t="shared" si="6"/>
        <v>448</v>
      </c>
      <c r="F119" s="185">
        <f t="shared" si="6"/>
        <v>78</v>
      </c>
      <c r="G119" s="185">
        <f t="shared" si="6"/>
        <v>58</v>
      </c>
      <c r="H119" s="185">
        <f t="shared" si="6"/>
        <v>45</v>
      </c>
      <c r="I119" s="185">
        <f t="shared" si="6"/>
        <v>489</v>
      </c>
      <c r="J119" s="185">
        <f t="shared" si="6"/>
        <v>110</v>
      </c>
      <c r="K119" s="185">
        <f t="shared" si="6"/>
        <v>0</v>
      </c>
      <c r="L119" s="185">
        <f t="shared" si="6"/>
        <v>0</v>
      </c>
      <c r="M119" s="185">
        <f t="shared" si="6"/>
        <v>0</v>
      </c>
      <c r="N119" s="104"/>
      <c r="O119" s="105"/>
      <c r="P119" s="106"/>
      <c r="Q119" s="96"/>
      <c r="R119" s="16"/>
      <c r="S119" s="16"/>
      <c r="T119" s="34"/>
      <c r="U119" s="34"/>
      <c r="V119" s="34"/>
    </row>
    <row r="120" spans="2:22" s="100" customFormat="1" ht="14.25" customHeight="1">
      <c r="B120" s="279" t="s">
        <v>692</v>
      </c>
      <c r="C120" s="192">
        <f aca="true" t="shared" si="7" ref="C120:C137">IF(ISNA(VLOOKUP(B120,NGHANH_DH_LIST,2,FALSE)),"",VLOOKUP(B120,NGHANH_DH_LIST,2,FALSE))</f>
        <v>521402</v>
      </c>
      <c r="D120" s="538">
        <f>SUM(H120:J120)</f>
        <v>87</v>
      </c>
      <c r="E120" s="539">
        <v>45</v>
      </c>
      <c r="F120" s="539">
        <v>5</v>
      </c>
      <c r="G120" s="539">
        <v>5</v>
      </c>
      <c r="H120" s="539">
        <v>37</v>
      </c>
      <c r="I120" s="539">
        <v>50</v>
      </c>
      <c r="J120" s="186"/>
      <c r="K120" s="186"/>
      <c r="L120" s="186"/>
      <c r="M120" s="187"/>
      <c r="N120" s="297"/>
      <c r="O120" s="267"/>
      <c r="P120" s="268"/>
      <c r="Q120" s="96"/>
      <c r="R120" s="16"/>
      <c r="S120" s="16"/>
      <c r="T120" s="34"/>
      <c r="U120" s="34"/>
      <c r="V120" s="34"/>
    </row>
    <row r="121" spans="2:19" s="34" customFormat="1" ht="14.25" customHeight="1">
      <c r="B121" s="279" t="s">
        <v>418</v>
      </c>
      <c r="C121" s="192">
        <f t="shared" si="7"/>
        <v>523402</v>
      </c>
      <c r="D121" s="538">
        <f>SUM(H121:J121)</f>
        <v>81</v>
      </c>
      <c r="E121" s="539">
        <v>48</v>
      </c>
      <c r="F121" s="539">
        <v>9</v>
      </c>
      <c r="G121" s="539">
        <v>6</v>
      </c>
      <c r="H121" s="539">
        <v>3</v>
      </c>
      <c r="I121" s="539">
        <v>78</v>
      </c>
      <c r="J121" s="186"/>
      <c r="K121" s="186"/>
      <c r="L121" s="186"/>
      <c r="M121" s="187"/>
      <c r="N121" s="287" t="s">
        <v>139</v>
      </c>
      <c r="O121" s="269"/>
      <c r="P121" s="270"/>
      <c r="Q121" s="96"/>
      <c r="R121" s="16"/>
      <c r="S121" s="16"/>
    </row>
    <row r="122" spans="2:19" s="34" customFormat="1" ht="14.25" customHeight="1">
      <c r="B122" s="279" t="s">
        <v>419</v>
      </c>
      <c r="C122" s="192">
        <f t="shared" si="7"/>
        <v>523403</v>
      </c>
      <c r="D122" s="538">
        <f>SUM(H122:J122)</f>
        <v>476</v>
      </c>
      <c r="E122" s="540">
        <v>355</v>
      </c>
      <c r="F122" s="540">
        <v>64</v>
      </c>
      <c r="G122" s="540">
        <v>47</v>
      </c>
      <c r="H122" s="540">
        <v>5</v>
      </c>
      <c r="I122" s="540">
        <v>361</v>
      </c>
      <c r="J122" s="241">
        <v>110</v>
      </c>
      <c r="K122" s="282"/>
      <c r="L122" s="282"/>
      <c r="M122" s="283"/>
      <c r="N122" s="287" t="s">
        <v>140</v>
      </c>
      <c r="O122" s="269"/>
      <c r="P122" s="270"/>
      <c r="Q122" s="96"/>
      <c r="R122" s="16"/>
      <c r="S122" s="16"/>
    </row>
    <row r="123" spans="2:19" s="34" customFormat="1" ht="14.25" customHeight="1">
      <c r="B123" s="279"/>
      <c r="C123" s="192">
        <f t="shared" si="7"/>
      </c>
      <c r="D123" s="282"/>
      <c r="E123" s="282"/>
      <c r="F123" s="282"/>
      <c r="G123" s="282"/>
      <c r="H123" s="282"/>
      <c r="I123" s="282"/>
      <c r="J123" s="282"/>
      <c r="K123" s="282"/>
      <c r="L123" s="282"/>
      <c r="M123" s="283"/>
      <c r="N123" s="287" t="s">
        <v>141</v>
      </c>
      <c r="O123" s="269"/>
      <c r="P123" s="270"/>
      <c r="Q123" s="96"/>
      <c r="R123" s="16"/>
      <c r="S123" s="16"/>
    </row>
    <row r="124" spans="2:19" s="34" customFormat="1" ht="14.25" customHeight="1">
      <c r="B124" s="279"/>
      <c r="C124" s="192">
        <f t="shared" si="7"/>
      </c>
      <c r="D124" s="282"/>
      <c r="E124" s="282"/>
      <c r="F124" s="282"/>
      <c r="G124" s="282"/>
      <c r="H124" s="282"/>
      <c r="I124" s="282"/>
      <c r="J124" s="282"/>
      <c r="K124" s="282"/>
      <c r="L124" s="282"/>
      <c r="M124" s="283"/>
      <c r="N124" s="287"/>
      <c r="O124" s="269"/>
      <c r="P124" s="270"/>
      <c r="Q124" s="96"/>
      <c r="R124" s="16"/>
      <c r="S124" s="16"/>
    </row>
    <row r="125" spans="2:19" s="34" customFormat="1" ht="14.25" customHeight="1">
      <c r="B125" s="279"/>
      <c r="C125" s="192">
        <f t="shared" si="7"/>
      </c>
      <c r="D125" s="282"/>
      <c r="E125" s="282"/>
      <c r="F125" s="282"/>
      <c r="G125" s="282"/>
      <c r="H125" s="282"/>
      <c r="I125" s="282"/>
      <c r="J125" s="282"/>
      <c r="K125" s="282"/>
      <c r="L125" s="282"/>
      <c r="M125" s="283"/>
      <c r="N125" s="298"/>
      <c r="O125" s="269"/>
      <c r="P125" s="270"/>
      <c r="Q125" s="96"/>
      <c r="R125" s="16"/>
      <c r="S125" s="16"/>
    </row>
    <row r="126" spans="2:19" s="34" customFormat="1" ht="14.25" customHeight="1">
      <c r="B126" s="279"/>
      <c r="C126" s="192">
        <f t="shared" si="7"/>
      </c>
      <c r="D126" s="282"/>
      <c r="E126" s="282"/>
      <c r="F126" s="282"/>
      <c r="G126" s="282"/>
      <c r="H126" s="282"/>
      <c r="I126" s="282"/>
      <c r="J126" s="282"/>
      <c r="K126" s="282"/>
      <c r="L126" s="282"/>
      <c r="M126" s="283"/>
      <c r="N126" s="298"/>
      <c r="O126" s="269"/>
      <c r="P126" s="270"/>
      <c r="Q126" s="96"/>
      <c r="R126" s="16"/>
      <c r="S126" s="16"/>
    </row>
    <row r="127" spans="2:19" s="34" customFormat="1" ht="14.25" customHeight="1">
      <c r="B127" s="279"/>
      <c r="C127" s="192">
        <f t="shared" si="7"/>
      </c>
      <c r="D127" s="282"/>
      <c r="E127" s="282"/>
      <c r="F127" s="284"/>
      <c r="G127" s="284"/>
      <c r="H127" s="284"/>
      <c r="I127" s="284"/>
      <c r="J127" s="284"/>
      <c r="K127" s="284"/>
      <c r="L127" s="284"/>
      <c r="M127" s="285"/>
      <c r="N127" s="298"/>
      <c r="O127" s="269"/>
      <c r="P127" s="270"/>
      <c r="Q127" s="96"/>
      <c r="R127" s="16"/>
      <c r="S127" s="16"/>
    </row>
    <row r="128" spans="2:19" s="34" customFormat="1" ht="14.25" customHeight="1">
      <c r="B128" s="279"/>
      <c r="C128" s="192">
        <f t="shared" si="7"/>
      </c>
      <c r="D128" s="282"/>
      <c r="E128" s="282"/>
      <c r="F128" s="284"/>
      <c r="G128" s="284"/>
      <c r="H128" s="284"/>
      <c r="I128" s="284"/>
      <c r="J128" s="284"/>
      <c r="K128" s="284"/>
      <c r="L128" s="284"/>
      <c r="M128" s="285"/>
      <c r="N128" s="298"/>
      <c r="O128" s="269"/>
      <c r="P128" s="270"/>
      <c r="Q128" s="96"/>
      <c r="R128" s="16"/>
      <c r="S128" s="16"/>
    </row>
    <row r="129" spans="2:19" s="34" customFormat="1" ht="14.25" customHeight="1">
      <c r="B129" s="279"/>
      <c r="C129" s="192">
        <f t="shared" si="7"/>
      </c>
      <c r="D129" s="282"/>
      <c r="E129" s="282"/>
      <c r="F129" s="284"/>
      <c r="G129" s="284"/>
      <c r="H129" s="284"/>
      <c r="I129" s="284"/>
      <c r="J129" s="284"/>
      <c r="K129" s="284"/>
      <c r="L129" s="284"/>
      <c r="M129" s="285"/>
      <c r="N129" s="283"/>
      <c r="O129" s="269"/>
      <c r="P129" s="270"/>
      <c r="Q129" s="96"/>
      <c r="R129" s="16"/>
      <c r="S129" s="16"/>
    </row>
    <row r="130" spans="2:19" s="34" customFormat="1" ht="14.25" customHeight="1">
      <c r="B130" s="279"/>
      <c r="C130" s="192">
        <f t="shared" si="7"/>
      </c>
      <c r="D130" s="282"/>
      <c r="E130" s="282"/>
      <c r="F130" s="282"/>
      <c r="G130" s="282"/>
      <c r="H130" s="282"/>
      <c r="I130" s="282"/>
      <c r="J130" s="282"/>
      <c r="K130" s="282"/>
      <c r="L130" s="282"/>
      <c r="M130" s="283"/>
      <c r="N130" s="283"/>
      <c r="O130" s="269"/>
      <c r="P130" s="270"/>
      <c r="Q130" s="96"/>
      <c r="R130" s="16"/>
      <c r="S130" s="35"/>
    </row>
    <row r="131" spans="2:19" s="34" customFormat="1" ht="14.25" customHeight="1">
      <c r="B131" s="279"/>
      <c r="C131" s="192">
        <f t="shared" si="7"/>
      </c>
      <c r="D131" s="282"/>
      <c r="E131" s="282"/>
      <c r="F131" s="282"/>
      <c r="G131" s="282"/>
      <c r="H131" s="282"/>
      <c r="I131" s="282"/>
      <c r="J131" s="282"/>
      <c r="K131" s="282"/>
      <c r="L131" s="282"/>
      <c r="M131" s="283"/>
      <c r="N131" s="283"/>
      <c r="O131" s="269"/>
      <c r="P131" s="270"/>
      <c r="Q131" s="96"/>
      <c r="R131" s="16"/>
      <c r="S131" s="16"/>
    </row>
    <row r="132" spans="2:19" s="34" customFormat="1" ht="14.25" customHeight="1">
      <c r="B132" s="279"/>
      <c r="C132" s="192">
        <f t="shared" si="7"/>
      </c>
      <c r="D132" s="282"/>
      <c r="E132" s="282"/>
      <c r="F132" s="282"/>
      <c r="G132" s="282"/>
      <c r="H132" s="282"/>
      <c r="I132" s="282"/>
      <c r="J132" s="282"/>
      <c r="K132" s="282"/>
      <c r="L132" s="282"/>
      <c r="M132" s="283"/>
      <c r="N132" s="283"/>
      <c r="O132" s="269"/>
      <c r="P132" s="270"/>
      <c r="Q132" s="96"/>
      <c r="R132" s="16"/>
      <c r="S132" s="16"/>
    </row>
    <row r="133" spans="2:19" s="34" customFormat="1" ht="14.25" customHeight="1">
      <c r="B133" s="279"/>
      <c r="C133" s="192">
        <f t="shared" si="7"/>
      </c>
      <c r="D133" s="282"/>
      <c r="E133" s="282"/>
      <c r="F133" s="282"/>
      <c r="G133" s="282"/>
      <c r="H133" s="282"/>
      <c r="I133" s="282"/>
      <c r="J133" s="282"/>
      <c r="K133" s="282"/>
      <c r="L133" s="282"/>
      <c r="M133" s="283"/>
      <c r="N133" s="283"/>
      <c r="O133" s="269"/>
      <c r="P133" s="270"/>
      <c r="Q133" s="96"/>
      <c r="R133" s="16"/>
      <c r="S133" s="16"/>
    </row>
    <row r="134" spans="2:19" s="34" customFormat="1" ht="14.25" customHeight="1">
      <c r="B134" s="279"/>
      <c r="C134" s="192">
        <f t="shared" si="7"/>
      </c>
      <c r="D134" s="282"/>
      <c r="E134" s="282"/>
      <c r="F134" s="282"/>
      <c r="G134" s="282"/>
      <c r="H134" s="282"/>
      <c r="I134" s="282"/>
      <c r="J134" s="282"/>
      <c r="K134" s="282"/>
      <c r="L134" s="282"/>
      <c r="M134" s="283"/>
      <c r="N134" s="283"/>
      <c r="O134" s="269"/>
      <c r="P134" s="270"/>
      <c r="Q134" s="96"/>
      <c r="R134" s="16"/>
      <c r="S134" s="16"/>
    </row>
    <row r="135" spans="2:19" s="34" customFormat="1" ht="14.25" customHeight="1">
      <c r="B135" s="279"/>
      <c r="C135" s="192">
        <f t="shared" si="7"/>
      </c>
      <c r="D135" s="282"/>
      <c r="E135" s="282"/>
      <c r="F135" s="282"/>
      <c r="G135" s="282"/>
      <c r="H135" s="282"/>
      <c r="I135" s="282"/>
      <c r="J135" s="282"/>
      <c r="K135" s="282"/>
      <c r="L135" s="282"/>
      <c r="M135" s="283"/>
      <c r="N135" s="283"/>
      <c r="O135" s="269"/>
      <c r="P135" s="270"/>
      <c r="Q135" s="96"/>
      <c r="R135" s="16"/>
      <c r="S135" s="16"/>
    </row>
    <row r="136" spans="2:19" s="34" customFormat="1" ht="14.25" customHeight="1">
      <c r="B136" s="279"/>
      <c r="C136" s="192">
        <f t="shared" si="7"/>
      </c>
      <c r="D136" s="282"/>
      <c r="E136" s="282"/>
      <c r="F136" s="282"/>
      <c r="G136" s="282"/>
      <c r="H136" s="282"/>
      <c r="I136" s="282"/>
      <c r="J136" s="282"/>
      <c r="K136" s="282"/>
      <c r="L136" s="282"/>
      <c r="M136" s="283"/>
      <c r="N136" s="283"/>
      <c r="O136" s="269"/>
      <c r="P136" s="270"/>
      <c r="Q136" s="96"/>
      <c r="R136" s="16"/>
      <c r="S136" s="16"/>
    </row>
    <row r="137" spans="2:19" s="34" customFormat="1" ht="14.25" customHeight="1">
      <c r="B137" s="281"/>
      <c r="C137" s="193">
        <f t="shared" si="7"/>
      </c>
      <c r="D137" s="286"/>
      <c r="E137" s="286"/>
      <c r="F137" s="286"/>
      <c r="G137" s="286"/>
      <c r="H137" s="286"/>
      <c r="I137" s="286"/>
      <c r="J137" s="286"/>
      <c r="K137" s="286"/>
      <c r="L137" s="286"/>
      <c r="M137" s="271"/>
      <c r="N137" s="271"/>
      <c r="O137" s="272"/>
      <c r="P137" s="273"/>
      <c r="Q137" s="96"/>
      <c r="R137" s="16"/>
      <c r="S137" s="16"/>
    </row>
    <row r="138" spans="2:19" s="34" customFormat="1" ht="16.5" customHeight="1">
      <c r="B138" s="231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587" t="s">
        <v>114</v>
      </c>
      <c r="N138" s="587"/>
      <c r="O138" s="587"/>
      <c r="P138" s="587"/>
      <c r="Q138" s="274"/>
      <c r="R138" s="16"/>
      <c r="S138" s="16"/>
    </row>
    <row r="139" spans="2:19" s="34" customFormat="1" ht="16.5" customHeight="1">
      <c r="B139" s="246" t="s">
        <v>112</v>
      </c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570" t="s">
        <v>115</v>
      </c>
      <c r="N139" s="570"/>
      <c r="O139" s="570"/>
      <c r="P139" s="570"/>
      <c r="Q139" s="170"/>
      <c r="R139" s="199"/>
      <c r="S139" s="16"/>
    </row>
    <row r="140" spans="2:19" s="34" customFormat="1" ht="16.5" customHeight="1">
      <c r="B140" s="246" t="s">
        <v>113</v>
      </c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571" t="s">
        <v>116</v>
      </c>
      <c r="N140" s="571"/>
      <c r="O140" s="571"/>
      <c r="P140" s="571"/>
      <c r="Q140" s="275"/>
      <c r="R140" s="29"/>
      <c r="S140" s="16"/>
    </row>
    <row r="141" spans="2:19" s="34" customFormat="1" ht="16.5" customHeight="1"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5"/>
      <c r="N141" s="245"/>
      <c r="O141" s="245"/>
      <c r="P141" s="257"/>
      <c r="R141" s="87"/>
      <c r="S141" s="16"/>
    </row>
    <row r="142" spans="2:19" s="34" customFormat="1" ht="16.5" customHeight="1">
      <c r="B142" s="246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5"/>
      <c r="N142" s="245"/>
      <c r="O142" s="245"/>
      <c r="P142" s="257"/>
      <c r="R142" s="87"/>
      <c r="S142" s="16"/>
    </row>
    <row r="143" spans="2:19" s="34" customFormat="1" ht="16.5" customHeight="1">
      <c r="B143" s="246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5"/>
      <c r="N143" s="245"/>
      <c r="O143" s="245"/>
      <c r="P143" s="257"/>
      <c r="R143" s="87"/>
      <c r="S143" s="16"/>
    </row>
    <row r="144" spans="2:19" s="34" customFormat="1" ht="16.5" customHeight="1">
      <c r="B144" s="246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5"/>
      <c r="N144" s="250"/>
      <c r="O144" s="250"/>
      <c r="P144" s="258"/>
      <c r="Q144" s="71"/>
      <c r="R144" s="87"/>
      <c r="S144" s="16"/>
    </row>
    <row r="145" spans="2:19" s="34" customFormat="1" ht="16.5" customHeight="1">
      <c r="B145" s="246" t="s">
        <v>117</v>
      </c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561" t="s">
        <v>117</v>
      </c>
      <c r="N145" s="561"/>
      <c r="O145" s="561"/>
      <c r="P145" s="561"/>
      <c r="Q145" s="72"/>
      <c r="R145" s="16"/>
      <c r="S145" s="16"/>
    </row>
    <row r="146" spans="2:19" s="34" customFormat="1" ht="18.75" customHeight="1">
      <c r="B146" s="7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21"/>
      <c r="N146" s="21"/>
      <c r="O146" s="21"/>
      <c r="P146" s="21"/>
      <c r="Q146" s="96"/>
      <c r="R146" s="16"/>
      <c r="S146" s="16"/>
    </row>
    <row r="147" spans="2:19" s="34" customFormat="1" ht="15.75" customHeight="1">
      <c r="B147" s="31" t="s">
        <v>156</v>
      </c>
      <c r="C147" s="566" t="s">
        <v>123</v>
      </c>
      <c r="D147" s="566"/>
      <c r="E147" s="566"/>
      <c r="F147" s="566"/>
      <c r="G147" s="566"/>
      <c r="H147" s="566"/>
      <c r="I147" s="566"/>
      <c r="J147" s="566"/>
      <c r="K147" s="566"/>
      <c r="L147" s="566"/>
      <c r="M147" s="566"/>
      <c r="N147" s="276" t="s">
        <v>935</v>
      </c>
      <c r="O147" s="277"/>
      <c r="P147" s="277"/>
      <c r="Q147" s="199"/>
      <c r="R147" s="16"/>
      <c r="S147" s="16"/>
    </row>
    <row r="148" spans="2:19" s="34" customFormat="1" ht="15.75" customHeight="1">
      <c r="B148" s="36" t="s">
        <v>75</v>
      </c>
      <c r="C148" s="582" t="s">
        <v>949</v>
      </c>
      <c r="D148" s="582"/>
      <c r="E148" s="582"/>
      <c r="F148" s="582"/>
      <c r="G148" s="611"/>
      <c r="H148" s="611"/>
      <c r="I148" s="611"/>
      <c r="J148" s="611"/>
      <c r="K148" s="611"/>
      <c r="L148" s="611"/>
      <c r="M148" s="611"/>
      <c r="N148" s="299" t="str">
        <f>Bia!C10</f>
        <v>Tr.ĐH Hùng Vương</v>
      </c>
      <c r="O148" s="263"/>
      <c r="P148" s="263"/>
      <c r="Q148" s="29"/>
      <c r="R148" s="16"/>
      <c r="S148" s="16"/>
    </row>
    <row r="149" spans="2:19" s="34" customFormat="1" ht="15.75" customHeight="1">
      <c r="B149" s="36" t="s">
        <v>76</v>
      </c>
      <c r="C149" s="570" t="s">
        <v>60</v>
      </c>
      <c r="D149" s="590"/>
      <c r="E149" s="590"/>
      <c r="F149" s="590"/>
      <c r="G149" s="590"/>
      <c r="H149" s="590"/>
      <c r="I149" s="590"/>
      <c r="J149" s="590"/>
      <c r="K149" s="590"/>
      <c r="L149" s="590"/>
      <c r="M149" s="590"/>
      <c r="N149" s="266"/>
      <c r="O149" s="266"/>
      <c r="P149" s="266"/>
      <c r="Q149" s="87"/>
      <c r="R149" s="16"/>
      <c r="S149" s="16"/>
    </row>
    <row r="150" spans="2:19" s="34" customFormat="1" ht="15.75" customHeight="1">
      <c r="B150" s="36" t="s">
        <v>77</v>
      </c>
      <c r="C150" s="253" t="s">
        <v>157</v>
      </c>
      <c r="D150" s="264"/>
      <c r="E150" s="239"/>
      <c r="F150" s="239"/>
      <c r="G150" s="239"/>
      <c r="H150" s="239"/>
      <c r="I150" s="239"/>
      <c r="J150" s="239"/>
      <c r="K150" s="239"/>
      <c r="L150" s="239"/>
      <c r="M150" s="239"/>
      <c r="N150" s="266"/>
      <c r="O150" s="266"/>
      <c r="P150" s="266"/>
      <c r="Q150" s="87"/>
      <c r="R150" s="16"/>
      <c r="S150" s="16"/>
    </row>
    <row r="151" spans="2:19" s="34" customFormat="1" ht="15.75" customHeight="1">
      <c r="B151" s="41" t="s">
        <v>79</v>
      </c>
      <c r="C151" s="257"/>
      <c r="D151" s="257"/>
      <c r="E151" s="257"/>
      <c r="F151" s="257"/>
      <c r="G151" s="257"/>
      <c r="H151" s="257"/>
      <c r="I151" s="257"/>
      <c r="J151" s="257"/>
      <c r="K151" s="257"/>
      <c r="L151" s="257"/>
      <c r="M151" s="257"/>
      <c r="N151" s="266"/>
      <c r="O151" s="266"/>
      <c r="P151" s="266"/>
      <c r="Q151" s="87"/>
      <c r="R151" s="16"/>
      <c r="S151" s="16"/>
    </row>
    <row r="152" spans="2:19" s="34" customFormat="1" ht="8.25" customHeight="1">
      <c r="B152" s="64"/>
      <c r="C152" s="278"/>
      <c r="D152" s="265"/>
      <c r="E152" s="239"/>
      <c r="F152" s="239"/>
      <c r="G152" s="239"/>
      <c r="H152" s="239"/>
      <c r="I152" s="239"/>
      <c r="J152" s="239"/>
      <c r="K152" s="239"/>
      <c r="L152" s="239"/>
      <c r="M152" s="239"/>
      <c r="N152" s="266"/>
      <c r="O152" s="266"/>
      <c r="P152" s="266"/>
      <c r="Q152" s="87"/>
      <c r="R152" s="16"/>
      <c r="S152" s="16"/>
    </row>
    <row r="153" spans="2:19" s="34" customFormat="1" ht="15.75" customHeight="1">
      <c r="B153" s="91"/>
      <c r="C153" s="92" t="s">
        <v>125</v>
      </c>
      <c r="D153" s="92" t="s">
        <v>33</v>
      </c>
      <c r="E153" s="605" t="s">
        <v>82</v>
      </c>
      <c r="F153" s="606"/>
      <c r="G153" s="607"/>
      <c r="H153" s="93" t="s">
        <v>130</v>
      </c>
      <c r="I153" s="94"/>
      <c r="J153" s="94"/>
      <c r="K153" s="94"/>
      <c r="L153" s="94"/>
      <c r="M153" s="95"/>
      <c r="N153" s="608" t="s">
        <v>26</v>
      </c>
      <c r="O153" s="609"/>
      <c r="P153" s="610"/>
      <c r="Q153" s="96"/>
      <c r="R153" s="16"/>
      <c r="S153" s="16"/>
    </row>
    <row r="154" spans="2:19" s="34" customFormat="1" ht="15.75" customHeight="1">
      <c r="B154" s="97"/>
      <c r="C154" s="92" t="s">
        <v>126</v>
      </c>
      <c r="D154" s="92" t="s">
        <v>127</v>
      </c>
      <c r="E154" s="9" t="s">
        <v>14</v>
      </c>
      <c r="F154" s="598" t="s">
        <v>43</v>
      </c>
      <c r="G154" s="599"/>
      <c r="H154" s="7" t="s">
        <v>131</v>
      </c>
      <c r="I154" s="7" t="s">
        <v>131</v>
      </c>
      <c r="J154" s="7" t="s">
        <v>131</v>
      </c>
      <c r="K154" s="7" t="s">
        <v>131</v>
      </c>
      <c r="L154" s="7" t="s">
        <v>131</v>
      </c>
      <c r="M154" s="7" t="s">
        <v>131</v>
      </c>
      <c r="N154" s="98"/>
      <c r="O154" s="35"/>
      <c r="P154" s="99"/>
      <c r="Q154" s="96"/>
      <c r="R154" s="16"/>
      <c r="S154" s="16"/>
    </row>
    <row r="155" spans="2:19" s="34" customFormat="1" ht="15.75" customHeight="1">
      <c r="B155" s="97"/>
      <c r="C155" s="92"/>
      <c r="D155" s="92"/>
      <c r="E155" s="92"/>
      <c r="F155" s="9" t="s">
        <v>128</v>
      </c>
      <c r="G155" s="9" t="s">
        <v>129</v>
      </c>
      <c r="H155" s="9" t="s">
        <v>132</v>
      </c>
      <c r="I155" s="9" t="s">
        <v>133</v>
      </c>
      <c r="J155" s="9" t="s">
        <v>134</v>
      </c>
      <c r="K155" s="9" t="s">
        <v>135</v>
      </c>
      <c r="L155" s="9" t="s">
        <v>136</v>
      </c>
      <c r="M155" s="9" t="s">
        <v>137</v>
      </c>
      <c r="N155" s="101"/>
      <c r="O155" s="102"/>
      <c r="P155" s="103"/>
      <c r="Q155" s="96"/>
      <c r="R155" s="16"/>
      <c r="S155" s="16"/>
    </row>
    <row r="156" spans="2:19" s="34" customFormat="1" ht="15.75" customHeight="1">
      <c r="B156" s="56" t="s">
        <v>1</v>
      </c>
      <c r="C156" s="56">
        <v>1</v>
      </c>
      <c r="D156" s="56">
        <v>2</v>
      </c>
      <c r="E156" s="56">
        <v>3</v>
      </c>
      <c r="F156" s="56">
        <v>4</v>
      </c>
      <c r="G156" s="56">
        <v>5</v>
      </c>
      <c r="H156" s="56">
        <v>6</v>
      </c>
      <c r="I156" s="56">
        <v>7</v>
      </c>
      <c r="J156" s="56">
        <v>8</v>
      </c>
      <c r="K156" s="56">
        <v>9</v>
      </c>
      <c r="L156" s="56">
        <v>10</v>
      </c>
      <c r="M156" s="56">
        <v>11</v>
      </c>
      <c r="N156" s="602">
        <v>12</v>
      </c>
      <c r="O156" s="603"/>
      <c r="P156" s="604"/>
      <c r="Q156" s="96"/>
      <c r="R156" s="16"/>
      <c r="S156" s="16"/>
    </row>
    <row r="157" spans="2:19" s="34" customFormat="1" ht="15.75" customHeight="1">
      <c r="B157" s="162" t="s">
        <v>33</v>
      </c>
      <c r="C157" s="184"/>
      <c r="D157" s="185">
        <f aca="true" t="shared" si="8" ref="D157:M157">SUM(D158:D175)</f>
        <v>10</v>
      </c>
      <c r="E157" s="185">
        <f t="shared" si="8"/>
        <v>4</v>
      </c>
      <c r="F157" s="185">
        <f t="shared" si="8"/>
        <v>0</v>
      </c>
      <c r="G157" s="185">
        <f t="shared" si="8"/>
        <v>0</v>
      </c>
      <c r="H157" s="185">
        <f t="shared" si="8"/>
        <v>10</v>
      </c>
      <c r="I157" s="185">
        <f t="shared" si="8"/>
        <v>0</v>
      </c>
      <c r="J157" s="185">
        <f t="shared" si="8"/>
        <v>0</v>
      </c>
      <c r="K157" s="185">
        <f t="shared" si="8"/>
        <v>0</v>
      </c>
      <c r="L157" s="185">
        <f t="shared" si="8"/>
        <v>0</v>
      </c>
      <c r="M157" s="185">
        <f t="shared" si="8"/>
        <v>0</v>
      </c>
      <c r="N157" s="104"/>
      <c r="O157" s="105"/>
      <c r="P157" s="106"/>
      <c r="Q157" s="96"/>
      <c r="R157" s="16"/>
      <c r="S157" s="16"/>
    </row>
    <row r="158" spans="2:19" s="34" customFormat="1" ht="15.75" customHeight="1">
      <c r="B158" s="300" t="s">
        <v>419</v>
      </c>
      <c r="C158" s="192">
        <f aca="true" t="shared" si="9" ref="C158:C175">IF(ISNA(VLOOKUP(B158,NGHANH_DH_LIST,2,FALSE)),"",VLOOKUP(B158,NGHANH_DH_LIST,2,FALSE))</f>
        <v>523403</v>
      </c>
      <c r="D158" s="186">
        <v>10</v>
      </c>
      <c r="E158" s="186">
        <v>4</v>
      </c>
      <c r="F158" s="186"/>
      <c r="G158" s="186"/>
      <c r="H158" s="186">
        <v>10</v>
      </c>
      <c r="I158" s="186"/>
      <c r="J158" s="186"/>
      <c r="K158" s="186"/>
      <c r="L158" s="186"/>
      <c r="M158" s="187"/>
      <c r="N158" s="297"/>
      <c r="O158" s="267"/>
      <c r="P158" s="268"/>
      <c r="Q158" s="96"/>
      <c r="R158" s="16"/>
      <c r="S158" s="16"/>
    </row>
    <row r="159" spans="2:19" s="34" customFormat="1" ht="15.75" customHeight="1">
      <c r="B159" s="280"/>
      <c r="C159" s="192">
        <f t="shared" si="9"/>
      </c>
      <c r="D159" s="186"/>
      <c r="E159" s="186"/>
      <c r="F159" s="186"/>
      <c r="G159" s="186"/>
      <c r="H159" s="186"/>
      <c r="I159" s="186"/>
      <c r="J159" s="186"/>
      <c r="K159" s="186"/>
      <c r="L159" s="186"/>
      <c r="M159" s="187"/>
      <c r="N159" s="287" t="s">
        <v>139</v>
      </c>
      <c r="O159" s="269"/>
      <c r="P159" s="270"/>
      <c r="Q159" s="96"/>
      <c r="R159" s="16"/>
      <c r="S159" s="16"/>
    </row>
    <row r="160" spans="2:19" s="34" customFormat="1" ht="15.75" customHeight="1">
      <c r="B160" s="182"/>
      <c r="C160" s="192">
        <f t="shared" si="9"/>
      </c>
      <c r="D160" s="282"/>
      <c r="E160" s="282"/>
      <c r="F160" s="282"/>
      <c r="G160" s="282"/>
      <c r="H160" s="282"/>
      <c r="I160" s="282"/>
      <c r="J160" s="282"/>
      <c r="K160" s="282"/>
      <c r="L160" s="282"/>
      <c r="M160" s="283"/>
      <c r="N160" s="287" t="s">
        <v>140</v>
      </c>
      <c r="O160" s="269"/>
      <c r="P160" s="270"/>
      <c r="Q160" s="96"/>
      <c r="R160" s="16"/>
      <c r="S160" s="16"/>
    </row>
    <row r="161" spans="2:19" s="34" customFormat="1" ht="15.75" customHeight="1">
      <c r="B161" s="280"/>
      <c r="C161" s="192">
        <f t="shared" si="9"/>
      </c>
      <c r="D161" s="282"/>
      <c r="E161" s="282"/>
      <c r="F161" s="282"/>
      <c r="G161" s="282"/>
      <c r="H161" s="282"/>
      <c r="I161" s="282"/>
      <c r="J161" s="282"/>
      <c r="K161" s="282"/>
      <c r="L161" s="282"/>
      <c r="M161" s="283"/>
      <c r="N161" s="287" t="s">
        <v>141</v>
      </c>
      <c r="O161" s="269"/>
      <c r="P161" s="270"/>
      <c r="Q161" s="96"/>
      <c r="R161" s="16"/>
      <c r="S161" s="16"/>
    </row>
    <row r="162" spans="2:19" s="34" customFormat="1" ht="15.75" customHeight="1">
      <c r="B162" s="280"/>
      <c r="C162" s="192">
        <f t="shared" si="9"/>
      </c>
      <c r="D162" s="282"/>
      <c r="E162" s="282"/>
      <c r="F162" s="282"/>
      <c r="G162" s="282"/>
      <c r="H162" s="282"/>
      <c r="I162" s="282"/>
      <c r="J162" s="282"/>
      <c r="K162" s="282"/>
      <c r="L162" s="282"/>
      <c r="M162" s="283"/>
      <c r="N162" s="287"/>
      <c r="O162" s="269"/>
      <c r="P162" s="270"/>
      <c r="Q162" s="96"/>
      <c r="R162" s="16"/>
      <c r="S162" s="16"/>
    </row>
    <row r="163" spans="2:19" s="34" customFormat="1" ht="15.75" customHeight="1">
      <c r="B163" s="280"/>
      <c r="C163" s="192">
        <f t="shared" si="9"/>
      </c>
      <c r="D163" s="282"/>
      <c r="E163" s="282"/>
      <c r="F163" s="282"/>
      <c r="G163" s="282"/>
      <c r="H163" s="282"/>
      <c r="I163" s="282"/>
      <c r="J163" s="282"/>
      <c r="K163" s="282"/>
      <c r="L163" s="282"/>
      <c r="M163" s="283"/>
      <c r="N163" s="298"/>
      <c r="O163" s="269"/>
      <c r="P163" s="270"/>
      <c r="Q163" s="96"/>
      <c r="R163" s="16"/>
      <c r="S163" s="16"/>
    </row>
    <row r="164" spans="2:19" s="34" customFormat="1" ht="15.75" customHeight="1">
      <c r="B164" s="280"/>
      <c r="C164" s="192">
        <f t="shared" si="9"/>
      </c>
      <c r="D164" s="282"/>
      <c r="E164" s="282"/>
      <c r="F164" s="282"/>
      <c r="G164" s="282"/>
      <c r="H164" s="282"/>
      <c r="I164" s="282"/>
      <c r="J164" s="282"/>
      <c r="K164" s="282"/>
      <c r="L164" s="282"/>
      <c r="M164" s="283"/>
      <c r="N164" s="298"/>
      <c r="O164" s="269"/>
      <c r="P164" s="270"/>
      <c r="Q164" s="96"/>
      <c r="R164" s="16"/>
      <c r="S164" s="16"/>
    </row>
    <row r="165" spans="2:19" s="34" customFormat="1" ht="15.75" customHeight="1">
      <c r="B165" s="280"/>
      <c r="C165" s="192">
        <f t="shared" si="9"/>
      </c>
      <c r="D165" s="282"/>
      <c r="E165" s="282"/>
      <c r="F165" s="284"/>
      <c r="G165" s="284"/>
      <c r="H165" s="284"/>
      <c r="I165" s="284"/>
      <c r="J165" s="284"/>
      <c r="K165" s="284"/>
      <c r="L165" s="284"/>
      <c r="M165" s="285"/>
      <c r="N165" s="298"/>
      <c r="O165" s="269"/>
      <c r="P165" s="270"/>
      <c r="Q165" s="96"/>
      <c r="R165" s="16"/>
      <c r="S165" s="16"/>
    </row>
    <row r="166" spans="2:19" s="34" customFormat="1" ht="15.75" customHeight="1">
      <c r="B166" s="280"/>
      <c r="C166" s="192">
        <f t="shared" si="9"/>
      </c>
      <c r="D166" s="282"/>
      <c r="E166" s="282"/>
      <c r="F166" s="284"/>
      <c r="G166" s="284"/>
      <c r="H166" s="284"/>
      <c r="I166" s="284"/>
      <c r="J166" s="284"/>
      <c r="K166" s="284"/>
      <c r="L166" s="284"/>
      <c r="M166" s="285"/>
      <c r="N166" s="298"/>
      <c r="O166" s="269"/>
      <c r="P166" s="270"/>
      <c r="Q166" s="96"/>
      <c r="R166" s="16"/>
      <c r="S166" s="16"/>
    </row>
    <row r="167" spans="2:19" s="34" customFormat="1" ht="15.75" customHeight="1">
      <c r="B167" s="301"/>
      <c r="C167" s="192">
        <f t="shared" si="9"/>
      </c>
      <c r="D167" s="282"/>
      <c r="E167" s="282"/>
      <c r="F167" s="284"/>
      <c r="G167" s="284"/>
      <c r="H167" s="284"/>
      <c r="I167" s="284"/>
      <c r="J167" s="284"/>
      <c r="K167" s="284"/>
      <c r="L167" s="284"/>
      <c r="M167" s="285"/>
      <c r="N167" s="283"/>
      <c r="O167" s="269"/>
      <c r="P167" s="270"/>
      <c r="Q167" s="96"/>
      <c r="R167" s="16"/>
      <c r="S167" s="16"/>
    </row>
    <row r="168" spans="2:19" s="34" customFormat="1" ht="15.75" customHeight="1">
      <c r="B168" s="182"/>
      <c r="C168" s="192">
        <f t="shared" si="9"/>
      </c>
      <c r="D168" s="282"/>
      <c r="E168" s="282"/>
      <c r="F168" s="282"/>
      <c r="G168" s="282"/>
      <c r="H168" s="282"/>
      <c r="I168" s="282"/>
      <c r="J168" s="282"/>
      <c r="K168" s="282"/>
      <c r="L168" s="282"/>
      <c r="M168" s="283"/>
      <c r="N168" s="283"/>
      <c r="O168" s="269"/>
      <c r="P168" s="270"/>
      <c r="Q168" s="96"/>
      <c r="R168" s="16"/>
      <c r="S168" s="35"/>
    </row>
    <row r="169" spans="2:19" s="34" customFormat="1" ht="15.75" customHeight="1">
      <c r="B169" s="280"/>
      <c r="C169" s="192">
        <f t="shared" si="9"/>
      </c>
      <c r="D169" s="282"/>
      <c r="E169" s="282"/>
      <c r="F169" s="282"/>
      <c r="G169" s="282"/>
      <c r="H169" s="282"/>
      <c r="I169" s="282"/>
      <c r="J169" s="282"/>
      <c r="K169" s="282"/>
      <c r="L169" s="282"/>
      <c r="M169" s="283"/>
      <c r="N169" s="283"/>
      <c r="O169" s="269"/>
      <c r="P169" s="270"/>
      <c r="Q169" s="96"/>
      <c r="R169" s="16"/>
      <c r="S169" s="16"/>
    </row>
    <row r="170" spans="2:19" s="34" customFormat="1" ht="15.75" customHeight="1">
      <c r="B170" s="280"/>
      <c r="C170" s="192">
        <f t="shared" si="9"/>
      </c>
      <c r="D170" s="282"/>
      <c r="E170" s="282"/>
      <c r="F170" s="282"/>
      <c r="G170" s="282"/>
      <c r="H170" s="282"/>
      <c r="I170" s="282"/>
      <c r="J170" s="282"/>
      <c r="K170" s="282"/>
      <c r="L170" s="282"/>
      <c r="M170" s="283"/>
      <c r="N170" s="283"/>
      <c r="O170" s="269"/>
      <c r="P170" s="270"/>
      <c r="Q170" s="96"/>
      <c r="R170" s="16"/>
      <c r="S170" s="16"/>
    </row>
    <row r="171" spans="2:19" s="34" customFormat="1" ht="15.75" customHeight="1">
      <c r="B171" s="280"/>
      <c r="C171" s="192">
        <f t="shared" si="9"/>
      </c>
      <c r="D171" s="282"/>
      <c r="E171" s="282"/>
      <c r="F171" s="282"/>
      <c r="G171" s="282"/>
      <c r="H171" s="282"/>
      <c r="I171" s="282"/>
      <c r="J171" s="282"/>
      <c r="K171" s="282"/>
      <c r="L171" s="282"/>
      <c r="M171" s="283"/>
      <c r="N171" s="283"/>
      <c r="O171" s="269"/>
      <c r="P171" s="270"/>
      <c r="Q171" s="96"/>
      <c r="R171" s="16"/>
      <c r="S171" s="16"/>
    </row>
    <row r="172" spans="2:19" s="34" customFormat="1" ht="15.75" customHeight="1">
      <c r="B172" s="280"/>
      <c r="C172" s="192">
        <f t="shared" si="9"/>
      </c>
      <c r="D172" s="282"/>
      <c r="E172" s="282"/>
      <c r="F172" s="282"/>
      <c r="G172" s="282"/>
      <c r="H172" s="282"/>
      <c r="I172" s="282"/>
      <c r="J172" s="282"/>
      <c r="K172" s="282"/>
      <c r="L172" s="282"/>
      <c r="M172" s="283"/>
      <c r="N172" s="283"/>
      <c r="O172" s="269"/>
      <c r="P172" s="270"/>
      <c r="Q172" s="96"/>
      <c r="R172" s="16"/>
      <c r="S172" s="16"/>
    </row>
    <row r="173" spans="2:19" s="34" customFormat="1" ht="15.75" customHeight="1">
      <c r="B173" s="280"/>
      <c r="C173" s="192">
        <f t="shared" si="9"/>
      </c>
      <c r="D173" s="282"/>
      <c r="E173" s="282"/>
      <c r="F173" s="282"/>
      <c r="G173" s="282"/>
      <c r="H173" s="282"/>
      <c r="I173" s="282"/>
      <c r="J173" s="282"/>
      <c r="K173" s="282"/>
      <c r="L173" s="282"/>
      <c r="M173" s="283"/>
      <c r="N173" s="283"/>
      <c r="O173" s="269"/>
      <c r="P173" s="270"/>
      <c r="Q173" s="96"/>
      <c r="R173" s="16"/>
      <c r="S173" s="16"/>
    </row>
    <row r="174" spans="2:19" s="34" customFormat="1" ht="15.75" customHeight="1">
      <c r="B174" s="280"/>
      <c r="C174" s="192">
        <f t="shared" si="9"/>
      </c>
      <c r="D174" s="282"/>
      <c r="E174" s="282"/>
      <c r="F174" s="282"/>
      <c r="G174" s="282"/>
      <c r="H174" s="282"/>
      <c r="I174" s="282"/>
      <c r="J174" s="282"/>
      <c r="K174" s="282"/>
      <c r="L174" s="282"/>
      <c r="M174" s="283"/>
      <c r="N174" s="283"/>
      <c r="O174" s="269"/>
      <c r="P174" s="270"/>
      <c r="Q174" s="96"/>
      <c r="R174" s="16"/>
      <c r="S174" s="16"/>
    </row>
    <row r="175" spans="2:19" s="34" customFormat="1" ht="15.75" customHeight="1">
      <c r="B175" s="281" t="s">
        <v>0</v>
      </c>
      <c r="C175" s="193">
        <f t="shared" si="9"/>
      </c>
      <c r="D175" s="286"/>
      <c r="E175" s="286"/>
      <c r="F175" s="286"/>
      <c r="G175" s="286"/>
      <c r="H175" s="286"/>
      <c r="I175" s="286"/>
      <c r="J175" s="286"/>
      <c r="K175" s="286"/>
      <c r="L175" s="286"/>
      <c r="M175" s="271"/>
      <c r="N175" s="271"/>
      <c r="O175" s="272"/>
      <c r="P175" s="273"/>
      <c r="Q175" s="96"/>
      <c r="R175" s="199"/>
      <c r="S175" s="16"/>
    </row>
    <row r="176" spans="2:19" s="34" customFormat="1" ht="16.5" customHeight="1">
      <c r="B176" s="231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587" t="s">
        <v>114</v>
      </c>
      <c r="N176" s="587"/>
      <c r="O176" s="587"/>
      <c r="P176" s="587"/>
      <c r="Q176" s="274"/>
      <c r="R176" s="29"/>
      <c r="S176" s="16"/>
    </row>
    <row r="177" spans="2:19" s="34" customFormat="1" ht="16.5" customHeight="1">
      <c r="B177" s="246" t="s">
        <v>112</v>
      </c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570" t="s">
        <v>115</v>
      </c>
      <c r="N177" s="570"/>
      <c r="O177" s="570"/>
      <c r="P177" s="570"/>
      <c r="Q177" s="170"/>
      <c r="R177" s="87"/>
      <c r="S177" s="16"/>
    </row>
    <row r="178" spans="2:19" s="34" customFormat="1" ht="16.5" customHeight="1">
      <c r="B178" s="246" t="s">
        <v>113</v>
      </c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571" t="s">
        <v>116</v>
      </c>
      <c r="N178" s="571"/>
      <c r="O178" s="571"/>
      <c r="P178" s="571"/>
      <c r="Q178" s="275"/>
      <c r="R178" s="87"/>
      <c r="S178" s="16"/>
    </row>
    <row r="179" spans="2:19" s="34" customFormat="1" ht="16.5" customHeight="1"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5"/>
      <c r="N179" s="245"/>
      <c r="O179" s="245"/>
      <c r="P179" s="257"/>
      <c r="R179" s="87"/>
      <c r="S179" s="16"/>
    </row>
    <row r="180" spans="2:19" s="34" customFormat="1" ht="11.25" customHeight="1">
      <c r="B180" s="246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5"/>
      <c r="N180" s="245"/>
      <c r="O180" s="245"/>
      <c r="P180" s="257"/>
      <c r="R180" s="87"/>
      <c r="S180" s="20"/>
    </row>
    <row r="181" spans="2:19" s="34" customFormat="1" ht="17.25" customHeight="1">
      <c r="B181" s="246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5"/>
      <c r="N181" s="245"/>
      <c r="O181" s="245"/>
      <c r="P181" s="257"/>
      <c r="R181" s="16"/>
      <c r="S181" s="16"/>
    </row>
    <row r="182" spans="2:19" s="34" customFormat="1" ht="16.5" customHeight="1">
      <c r="B182" s="246" t="s">
        <v>117</v>
      </c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571" t="s">
        <v>117</v>
      </c>
      <c r="N182" s="571"/>
      <c r="O182" s="571"/>
      <c r="P182" s="571"/>
      <c r="Q182" s="72"/>
      <c r="R182" s="16"/>
      <c r="S182" s="16"/>
    </row>
    <row r="183" spans="2:19" s="34" customFormat="1" ht="15.75" customHeight="1">
      <c r="B183" s="31" t="s">
        <v>156</v>
      </c>
      <c r="C183" s="566" t="s">
        <v>123</v>
      </c>
      <c r="D183" s="566"/>
      <c r="E183" s="566"/>
      <c r="F183" s="566"/>
      <c r="G183" s="566"/>
      <c r="H183" s="566"/>
      <c r="I183" s="566"/>
      <c r="J183" s="566"/>
      <c r="K183" s="566"/>
      <c r="L183" s="566"/>
      <c r="M183" s="566"/>
      <c r="N183" s="276" t="s">
        <v>161</v>
      </c>
      <c r="O183" s="277"/>
      <c r="P183" s="277"/>
      <c r="Q183" s="199"/>
      <c r="R183" s="16"/>
      <c r="S183" s="16"/>
    </row>
    <row r="184" spans="2:19" s="34" customFormat="1" ht="15.75" customHeight="1">
      <c r="B184" s="36" t="s">
        <v>75</v>
      </c>
      <c r="C184" s="582" t="s">
        <v>949</v>
      </c>
      <c r="D184" s="582"/>
      <c r="E184" s="582"/>
      <c r="F184" s="582"/>
      <c r="G184" s="611"/>
      <c r="H184" s="611"/>
      <c r="I184" s="611"/>
      <c r="J184" s="611"/>
      <c r="K184" s="611"/>
      <c r="L184" s="611"/>
      <c r="M184" s="611"/>
      <c r="N184" s="233" t="str">
        <f>Bia!C10</f>
        <v>Tr.ĐH Hùng Vương</v>
      </c>
      <c r="O184" s="263"/>
      <c r="P184" s="263"/>
      <c r="Q184" s="29"/>
      <c r="R184" s="16"/>
      <c r="S184" s="16"/>
    </row>
    <row r="185" spans="2:22" s="34" customFormat="1" ht="15.75" customHeight="1">
      <c r="B185" s="36" t="s">
        <v>76</v>
      </c>
      <c r="C185" s="570" t="s">
        <v>60</v>
      </c>
      <c r="D185" s="590"/>
      <c r="E185" s="590"/>
      <c r="F185" s="590"/>
      <c r="G185" s="590"/>
      <c r="H185" s="590"/>
      <c r="I185" s="590"/>
      <c r="J185" s="590"/>
      <c r="K185" s="590"/>
      <c r="L185" s="590"/>
      <c r="M185" s="590"/>
      <c r="N185" s="266"/>
      <c r="O185" s="266"/>
      <c r="P185" s="266"/>
      <c r="Q185" s="87"/>
      <c r="R185" s="16"/>
      <c r="S185" s="16"/>
      <c r="T185" s="100"/>
      <c r="U185" s="100"/>
      <c r="V185" s="100"/>
    </row>
    <row r="186" spans="2:19" s="34" customFormat="1" ht="15.75" customHeight="1">
      <c r="B186" s="36" t="s">
        <v>77</v>
      </c>
      <c r="C186" s="253" t="s">
        <v>158</v>
      </c>
      <c r="D186" s="264"/>
      <c r="E186" s="239"/>
      <c r="F186" s="239"/>
      <c r="G186" s="239"/>
      <c r="H186" s="239"/>
      <c r="I186" s="239"/>
      <c r="J186" s="239"/>
      <c r="K186" s="239"/>
      <c r="L186" s="239"/>
      <c r="M186" s="239"/>
      <c r="N186" s="266"/>
      <c r="O186" s="266"/>
      <c r="P186" s="266"/>
      <c r="Q186" s="87"/>
      <c r="R186" s="16"/>
      <c r="S186" s="16"/>
    </row>
    <row r="187" spans="2:19" s="34" customFormat="1" ht="15.75" customHeight="1">
      <c r="B187" s="41" t="s">
        <v>79</v>
      </c>
      <c r="C187" s="257"/>
      <c r="D187" s="257"/>
      <c r="E187" s="257"/>
      <c r="F187" s="257"/>
      <c r="G187" s="257"/>
      <c r="H187" s="257"/>
      <c r="I187" s="257"/>
      <c r="J187" s="257"/>
      <c r="K187" s="257"/>
      <c r="L187" s="257"/>
      <c r="M187" s="257"/>
      <c r="N187" s="266"/>
      <c r="O187" s="266"/>
      <c r="P187" s="266"/>
      <c r="Q187" s="87"/>
      <c r="R187" s="16"/>
      <c r="S187" s="16"/>
    </row>
    <row r="188" spans="2:19" s="34" customFormat="1" ht="15.75" customHeight="1">
      <c r="B188" s="64"/>
      <c r="C188" s="278"/>
      <c r="D188" s="265"/>
      <c r="E188" s="239"/>
      <c r="F188" s="239"/>
      <c r="G188" s="239"/>
      <c r="H188" s="239"/>
      <c r="I188" s="239"/>
      <c r="J188" s="239"/>
      <c r="K188" s="239"/>
      <c r="L188" s="239"/>
      <c r="M188" s="239"/>
      <c r="N188" s="266"/>
      <c r="O188" s="266"/>
      <c r="P188" s="266"/>
      <c r="Q188" s="87"/>
      <c r="R188" s="16"/>
      <c r="S188" s="16"/>
    </row>
    <row r="189" spans="2:19" s="34" customFormat="1" ht="15.75" customHeight="1">
      <c r="B189" s="91"/>
      <c r="C189" s="92" t="s">
        <v>125</v>
      </c>
      <c r="D189" s="92" t="s">
        <v>33</v>
      </c>
      <c r="E189" s="605" t="s">
        <v>82</v>
      </c>
      <c r="F189" s="606"/>
      <c r="G189" s="607"/>
      <c r="H189" s="93" t="s">
        <v>130</v>
      </c>
      <c r="I189" s="94"/>
      <c r="J189" s="94"/>
      <c r="K189" s="94"/>
      <c r="L189" s="94"/>
      <c r="M189" s="95"/>
      <c r="N189" s="608" t="s">
        <v>26</v>
      </c>
      <c r="O189" s="609"/>
      <c r="P189" s="610"/>
      <c r="Q189" s="96"/>
      <c r="R189" s="16"/>
      <c r="S189" s="16"/>
    </row>
    <row r="190" spans="2:19" s="34" customFormat="1" ht="15.75" customHeight="1">
      <c r="B190" s="97"/>
      <c r="C190" s="92" t="s">
        <v>126</v>
      </c>
      <c r="D190" s="92" t="s">
        <v>127</v>
      </c>
      <c r="E190" s="9" t="s">
        <v>14</v>
      </c>
      <c r="F190" s="598" t="s">
        <v>43</v>
      </c>
      <c r="G190" s="599"/>
      <c r="H190" s="7" t="s">
        <v>131</v>
      </c>
      <c r="I190" s="7" t="s">
        <v>131</v>
      </c>
      <c r="J190" s="7" t="s">
        <v>131</v>
      </c>
      <c r="K190" s="7" t="s">
        <v>131</v>
      </c>
      <c r="L190" s="7" t="s">
        <v>131</v>
      </c>
      <c r="M190" s="7" t="s">
        <v>131</v>
      </c>
      <c r="N190" s="98"/>
      <c r="O190" s="35"/>
      <c r="P190" s="99"/>
      <c r="Q190" s="96"/>
      <c r="R190" s="16"/>
      <c r="S190" s="16"/>
    </row>
    <row r="191" spans="2:19" s="34" customFormat="1" ht="15.75" customHeight="1">
      <c r="B191" s="97"/>
      <c r="C191" s="92"/>
      <c r="D191" s="92"/>
      <c r="E191" s="92"/>
      <c r="F191" s="9" t="s">
        <v>128</v>
      </c>
      <c r="G191" s="9" t="s">
        <v>129</v>
      </c>
      <c r="H191" s="9" t="s">
        <v>132</v>
      </c>
      <c r="I191" s="9" t="s">
        <v>133</v>
      </c>
      <c r="J191" s="9" t="s">
        <v>134</v>
      </c>
      <c r="K191" s="9" t="s">
        <v>135</v>
      </c>
      <c r="L191" s="9" t="s">
        <v>136</v>
      </c>
      <c r="M191" s="9" t="s">
        <v>137</v>
      </c>
      <c r="N191" s="101"/>
      <c r="O191" s="102"/>
      <c r="P191" s="103"/>
      <c r="Q191" s="96"/>
      <c r="R191" s="16"/>
      <c r="S191" s="16"/>
    </row>
    <row r="192" spans="2:19" s="34" customFormat="1" ht="15.75" customHeight="1">
      <c r="B192" s="56" t="s">
        <v>1</v>
      </c>
      <c r="C192" s="56">
        <v>1</v>
      </c>
      <c r="D192" s="56">
        <v>2</v>
      </c>
      <c r="E192" s="56">
        <v>3</v>
      </c>
      <c r="F192" s="56">
        <v>4</v>
      </c>
      <c r="G192" s="56">
        <v>5</v>
      </c>
      <c r="H192" s="56">
        <v>6</v>
      </c>
      <c r="I192" s="56">
        <v>7</v>
      </c>
      <c r="J192" s="56">
        <v>8</v>
      </c>
      <c r="K192" s="56">
        <v>9</v>
      </c>
      <c r="L192" s="56">
        <v>10</v>
      </c>
      <c r="M192" s="56">
        <v>11</v>
      </c>
      <c r="N192" s="602">
        <v>12</v>
      </c>
      <c r="O192" s="603"/>
      <c r="P192" s="604"/>
      <c r="Q192" s="96"/>
      <c r="R192" s="16"/>
      <c r="S192" s="16"/>
    </row>
    <row r="193" spans="2:22" s="100" customFormat="1" ht="15.75" customHeight="1">
      <c r="B193" s="162" t="s">
        <v>33</v>
      </c>
      <c r="C193" s="184"/>
      <c r="D193" s="302">
        <f>SUM(D194:D207)</f>
        <v>0</v>
      </c>
      <c r="E193" s="302">
        <f>SUM(E194:E207)</f>
        <v>0</v>
      </c>
      <c r="F193" s="302">
        <f>SUM(F194:F207)</f>
        <v>0</v>
      </c>
      <c r="G193" s="302">
        <f>SUM(G194:G207)</f>
        <v>0</v>
      </c>
      <c r="H193" s="303" t="s">
        <v>5</v>
      </c>
      <c r="I193" s="303" t="s">
        <v>5</v>
      </c>
      <c r="J193" s="303" t="s">
        <v>5</v>
      </c>
      <c r="K193" s="303" t="s">
        <v>5</v>
      </c>
      <c r="L193" s="303" t="s">
        <v>5</v>
      </c>
      <c r="M193" s="303" t="s">
        <v>5</v>
      </c>
      <c r="N193" s="304"/>
      <c r="O193" s="305"/>
      <c r="P193" s="306"/>
      <c r="Q193" s="96"/>
      <c r="R193" s="16"/>
      <c r="S193" s="16"/>
      <c r="T193" s="34"/>
      <c r="U193" s="34"/>
      <c r="V193" s="34"/>
    </row>
    <row r="194" spans="2:19" s="34" customFormat="1" ht="15.75" customHeight="1">
      <c r="B194" s="280"/>
      <c r="C194" s="192">
        <f aca="true" t="shared" si="10" ref="C194:C207">IF(ISNA(VLOOKUP(B194,NGHANH_DH_LIST,2,FALSE)),"",VLOOKUP(B194,NGHANH_DH_LIST,2,FALSE))</f>
      </c>
      <c r="D194" s="186"/>
      <c r="E194" s="186"/>
      <c r="F194" s="186"/>
      <c r="G194" s="186"/>
      <c r="H194" s="186"/>
      <c r="I194" s="186"/>
      <c r="J194" s="186"/>
      <c r="K194" s="186"/>
      <c r="L194" s="186"/>
      <c r="M194" s="187"/>
      <c r="N194" s="287" t="s">
        <v>139</v>
      </c>
      <c r="O194" s="269"/>
      <c r="P194" s="270"/>
      <c r="Q194" s="96"/>
      <c r="R194" s="16"/>
      <c r="S194" s="16"/>
    </row>
    <row r="195" spans="2:19" s="34" customFormat="1" ht="15.75" customHeight="1">
      <c r="B195" s="182"/>
      <c r="C195" s="192">
        <f t="shared" si="10"/>
      </c>
      <c r="D195" s="186"/>
      <c r="E195" s="186"/>
      <c r="F195" s="186"/>
      <c r="G195" s="186"/>
      <c r="H195" s="186"/>
      <c r="I195" s="186"/>
      <c r="J195" s="186"/>
      <c r="K195" s="186"/>
      <c r="L195" s="186"/>
      <c r="M195" s="187"/>
      <c r="N195" s="287" t="s">
        <v>140</v>
      </c>
      <c r="O195" s="269"/>
      <c r="P195" s="270"/>
      <c r="Q195" s="96"/>
      <c r="R195" s="16"/>
      <c r="S195" s="16"/>
    </row>
    <row r="196" spans="2:19" s="34" customFormat="1" ht="15.75" customHeight="1">
      <c r="B196" s="280"/>
      <c r="C196" s="192">
        <f t="shared" si="10"/>
      </c>
      <c r="D196" s="282"/>
      <c r="E196" s="282"/>
      <c r="F196" s="282"/>
      <c r="G196" s="282"/>
      <c r="H196" s="282"/>
      <c r="I196" s="282"/>
      <c r="J196" s="282"/>
      <c r="K196" s="282"/>
      <c r="L196" s="282"/>
      <c r="M196" s="283"/>
      <c r="N196" s="287" t="s">
        <v>141</v>
      </c>
      <c r="O196" s="269"/>
      <c r="P196" s="270"/>
      <c r="Q196" s="96"/>
      <c r="R196" s="16"/>
      <c r="S196" s="16"/>
    </row>
    <row r="197" spans="2:19" s="34" customFormat="1" ht="15.75" customHeight="1">
      <c r="B197" s="280"/>
      <c r="C197" s="192">
        <f t="shared" si="10"/>
      </c>
      <c r="D197" s="282"/>
      <c r="E197" s="282"/>
      <c r="F197" s="282"/>
      <c r="G197" s="282"/>
      <c r="H197" s="282"/>
      <c r="I197" s="282"/>
      <c r="J197" s="282"/>
      <c r="K197" s="282"/>
      <c r="L197" s="282"/>
      <c r="M197" s="283"/>
      <c r="N197" s="287" t="s">
        <v>159</v>
      </c>
      <c r="O197" s="269"/>
      <c r="P197" s="270"/>
      <c r="Q197" s="96"/>
      <c r="R197" s="16"/>
      <c r="S197" s="16"/>
    </row>
    <row r="198" spans="2:19" s="34" customFormat="1" ht="15.75" customHeight="1">
      <c r="B198" s="280"/>
      <c r="C198" s="192">
        <f t="shared" si="10"/>
      </c>
      <c r="D198" s="282"/>
      <c r="E198" s="282"/>
      <c r="F198" s="282"/>
      <c r="G198" s="282"/>
      <c r="H198" s="282"/>
      <c r="I198" s="282"/>
      <c r="J198" s="282"/>
      <c r="K198" s="282"/>
      <c r="L198" s="282"/>
      <c r="M198" s="283"/>
      <c r="N198" s="298"/>
      <c r="O198" s="269"/>
      <c r="P198" s="270"/>
      <c r="Q198" s="96"/>
      <c r="R198" s="16"/>
      <c r="S198" s="16"/>
    </row>
    <row r="199" spans="2:19" s="34" customFormat="1" ht="15.75" customHeight="1">
      <c r="B199" s="280"/>
      <c r="C199" s="192">
        <f t="shared" si="10"/>
      </c>
      <c r="D199" s="282"/>
      <c r="E199" s="282"/>
      <c r="F199" s="282"/>
      <c r="G199" s="282"/>
      <c r="H199" s="282"/>
      <c r="I199" s="282"/>
      <c r="J199" s="282"/>
      <c r="K199" s="282"/>
      <c r="L199" s="282"/>
      <c r="M199" s="283"/>
      <c r="N199" s="298"/>
      <c r="O199" s="269"/>
      <c r="P199" s="270"/>
      <c r="Q199" s="96"/>
      <c r="R199" s="16"/>
      <c r="S199" s="16"/>
    </row>
    <row r="200" spans="2:19" s="34" customFormat="1" ht="15.75" customHeight="1">
      <c r="B200" s="280"/>
      <c r="C200" s="192">
        <f t="shared" si="10"/>
      </c>
      <c r="D200" s="282"/>
      <c r="E200" s="282"/>
      <c r="F200" s="284"/>
      <c r="G200" s="284"/>
      <c r="H200" s="284"/>
      <c r="I200" s="284"/>
      <c r="J200" s="284"/>
      <c r="K200" s="284"/>
      <c r="L200" s="284"/>
      <c r="M200" s="285"/>
      <c r="N200" s="298"/>
      <c r="O200" s="269"/>
      <c r="P200" s="270"/>
      <c r="Q200" s="96"/>
      <c r="R200" s="16"/>
      <c r="S200" s="35"/>
    </row>
    <row r="201" spans="2:19" s="34" customFormat="1" ht="15.75" customHeight="1">
      <c r="B201" s="280"/>
      <c r="C201" s="192">
        <f t="shared" si="10"/>
      </c>
      <c r="D201" s="282"/>
      <c r="E201" s="282"/>
      <c r="F201" s="282"/>
      <c r="G201" s="282"/>
      <c r="H201" s="282"/>
      <c r="I201" s="282"/>
      <c r="J201" s="282"/>
      <c r="K201" s="282"/>
      <c r="L201" s="282"/>
      <c r="M201" s="283"/>
      <c r="N201" s="298"/>
      <c r="O201" s="269"/>
      <c r="P201" s="270"/>
      <c r="Q201" s="96"/>
      <c r="R201" s="16"/>
      <c r="S201" s="16"/>
    </row>
    <row r="202" spans="2:19" s="34" customFormat="1" ht="15.75" customHeight="1">
      <c r="B202" s="280"/>
      <c r="C202" s="192">
        <f t="shared" si="10"/>
      </c>
      <c r="D202" s="282"/>
      <c r="E202" s="282"/>
      <c r="F202" s="282"/>
      <c r="G202" s="282"/>
      <c r="H202" s="282"/>
      <c r="I202" s="282"/>
      <c r="J202" s="282"/>
      <c r="K202" s="282"/>
      <c r="L202" s="282"/>
      <c r="M202" s="283"/>
      <c r="N202" s="283"/>
      <c r="O202" s="269"/>
      <c r="P202" s="270"/>
      <c r="Q202" s="96"/>
      <c r="R202" s="16"/>
      <c r="S202" s="16"/>
    </row>
    <row r="203" spans="2:19" s="34" customFormat="1" ht="15.75" customHeight="1">
      <c r="B203" s="280"/>
      <c r="C203" s="192">
        <f t="shared" si="10"/>
      </c>
      <c r="D203" s="282"/>
      <c r="E203" s="282"/>
      <c r="F203" s="282"/>
      <c r="G203" s="282"/>
      <c r="H203" s="282"/>
      <c r="I203" s="282"/>
      <c r="J203" s="282"/>
      <c r="K203" s="282"/>
      <c r="L203" s="282"/>
      <c r="M203" s="283"/>
      <c r="N203" s="283"/>
      <c r="O203" s="269"/>
      <c r="P203" s="270"/>
      <c r="Q203" s="96"/>
      <c r="R203" s="16"/>
      <c r="S203" s="16"/>
    </row>
    <row r="204" spans="2:19" s="34" customFormat="1" ht="15.75" customHeight="1">
      <c r="B204" s="280"/>
      <c r="C204" s="192">
        <f t="shared" si="10"/>
      </c>
      <c r="D204" s="282"/>
      <c r="E204" s="282"/>
      <c r="F204" s="282"/>
      <c r="G204" s="282"/>
      <c r="H204" s="282"/>
      <c r="I204" s="282"/>
      <c r="J204" s="282"/>
      <c r="K204" s="282"/>
      <c r="L204" s="282"/>
      <c r="M204" s="283"/>
      <c r="N204" s="283"/>
      <c r="O204" s="269"/>
      <c r="P204" s="270"/>
      <c r="Q204" s="96"/>
      <c r="R204" s="16"/>
      <c r="S204" s="16"/>
    </row>
    <row r="205" spans="2:19" s="34" customFormat="1" ht="15.75" customHeight="1">
      <c r="B205" s="280"/>
      <c r="C205" s="192">
        <f t="shared" si="10"/>
      </c>
      <c r="D205" s="282"/>
      <c r="E205" s="282"/>
      <c r="F205" s="282"/>
      <c r="G205" s="282"/>
      <c r="H205" s="282"/>
      <c r="I205" s="282"/>
      <c r="J205" s="282"/>
      <c r="K205" s="282"/>
      <c r="L205" s="282"/>
      <c r="M205" s="283"/>
      <c r="N205" s="283"/>
      <c r="O205" s="269"/>
      <c r="P205" s="270"/>
      <c r="Q205" s="96"/>
      <c r="R205" s="16"/>
      <c r="S205" s="16"/>
    </row>
    <row r="206" spans="2:19" s="34" customFormat="1" ht="15.75" customHeight="1">
      <c r="B206" s="280"/>
      <c r="C206" s="192">
        <f t="shared" si="10"/>
      </c>
      <c r="D206" s="282"/>
      <c r="E206" s="282"/>
      <c r="F206" s="282"/>
      <c r="G206" s="282"/>
      <c r="H206" s="282"/>
      <c r="I206" s="282"/>
      <c r="J206" s="282"/>
      <c r="K206" s="282"/>
      <c r="L206" s="282"/>
      <c r="M206" s="283"/>
      <c r="N206" s="283"/>
      <c r="O206" s="269"/>
      <c r="P206" s="270"/>
      <c r="Q206" s="96"/>
      <c r="R206" s="16"/>
      <c r="S206" s="16"/>
    </row>
    <row r="207" spans="2:19" s="34" customFormat="1" ht="15.75" customHeight="1">
      <c r="B207" s="281" t="s">
        <v>0</v>
      </c>
      <c r="C207" s="193">
        <f t="shared" si="10"/>
      </c>
      <c r="D207" s="286"/>
      <c r="E207" s="286"/>
      <c r="F207" s="286"/>
      <c r="G207" s="286"/>
      <c r="H207" s="286"/>
      <c r="I207" s="286"/>
      <c r="J207" s="286"/>
      <c r="K207" s="286"/>
      <c r="L207" s="286"/>
      <c r="M207" s="271"/>
      <c r="N207" s="271"/>
      <c r="O207" s="272"/>
      <c r="P207" s="273"/>
      <c r="Q207" s="96"/>
      <c r="R207" s="16"/>
      <c r="S207" s="16"/>
    </row>
    <row r="208" spans="2:19" s="34" customFormat="1" ht="16.5" customHeight="1">
      <c r="B208" s="16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12" t="s">
        <v>114</v>
      </c>
      <c r="N208" s="612"/>
      <c r="O208" s="612"/>
      <c r="P208" s="612"/>
      <c r="Q208" s="274"/>
      <c r="R208" s="16"/>
      <c r="S208" s="16"/>
    </row>
    <row r="209" spans="2:19" s="34" customFormat="1" ht="16.5" customHeight="1">
      <c r="B209" s="68" t="s">
        <v>112</v>
      </c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13" t="s">
        <v>115</v>
      </c>
      <c r="N209" s="613"/>
      <c r="O209" s="613"/>
      <c r="P209" s="613"/>
      <c r="Q209" s="170"/>
      <c r="R209" s="16"/>
      <c r="S209" s="16"/>
    </row>
    <row r="210" spans="2:19" s="34" customFormat="1" ht="16.5" customHeight="1">
      <c r="B210" s="68" t="s">
        <v>113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14" t="s">
        <v>116</v>
      </c>
      <c r="N210" s="614"/>
      <c r="O210" s="614"/>
      <c r="P210" s="614"/>
      <c r="Q210" s="275"/>
      <c r="R210" s="16"/>
      <c r="S210" s="16"/>
    </row>
    <row r="211" spans="2:19" s="34" customFormat="1" ht="16.5" customHeight="1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7"/>
      <c r="N211" s="67"/>
      <c r="O211" s="67"/>
      <c r="R211" s="16"/>
      <c r="S211" s="16"/>
    </row>
    <row r="212" spans="2:19" s="34" customFormat="1" ht="16.5" customHeight="1">
      <c r="B212" s="68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7"/>
      <c r="N212" s="67"/>
      <c r="O212" s="67"/>
      <c r="R212" s="16"/>
      <c r="S212" s="16"/>
    </row>
    <row r="213" spans="2:19" s="34" customFormat="1" ht="16.5" customHeight="1">
      <c r="B213" s="68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7"/>
      <c r="N213" s="67"/>
      <c r="O213" s="67"/>
      <c r="R213" s="16"/>
      <c r="S213" s="16"/>
    </row>
    <row r="214" spans="2:19" s="34" customFormat="1" ht="16.5" customHeight="1">
      <c r="B214" s="68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7"/>
      <c r="N214" s="67"/>
      <c r="O214" s="67"/>
      <c r="R214" s="16"/>
      <c r="S214" s="16"/>
    </row>
    <row r="215" spans="2:19" s="34" customFormat="1" ht="16.5" customHeight="1">
      <c r="B215" s="68" t="s">
        <v>117</v>
      </c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15" t="s">
        <v>117</v>
      </c>
      <c r="N215" s="615"/>
      <c r="O215" s="615"/>
      <c r="P215" s="615"/>
      <c r="Q215" s="72"/>
      <c r="R215" s="16"/>
      <c r="S215" s="16"/>
    </row>
    <row r="216" spans="2:19" s="34" customFormat="1" ht="15.75" customHeight="1">
      <c r="B216" s="22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108"/>
      <c r="N216" s="108"/>
      <c r="O216" s="108"/>
      <c r="P216" s="108"/>
      <c r="Q216" s="96"/>
      <c r="R216" s="16"/>
      <c r="S216" s="16"/>
    </row>
    <row r="217" spans="2:19" s="34" customFormat="1" ht="17.25" customHeight="1">
      <c r="B217" s="7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21"/>
      <c r="N217" s="21"/>
      <c r="O217" s="21"/>
      <c r="P217" s="21"/>
      <c r="Q217" s="96"/>
      <c r="R217" s="16"/>
      <c r="S217" s="16"/>
    </row>
    <row r="218" spans="2:19" s="34" customFormat="1" ht="17.25" customHeight="1">
      <c r="B218" s="7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21"/>
      <c r="N218" s="21"/>
      <c r="O218" s="21"/>
      <c r="P218" s="21"/>
      <c r="Q218" s="96"/>
      <c r="R218" s="16"/>
      <c r="S218" s="16"/>
    </row>
    <row r="219" spans="17:19" s="34" customFormat="1" ht="16.5" customHeight="1">
      <c r="Q219" s="96"/>
      <c r="R219" s="16"/>
      <c r="S219" s="16"/>
    </row>
    <row r="220" spans="17:19" s="34" customFormat="1" ht="16.5" customHeight="1">
      <c r="Q220" s="96"/>
      <c r="R220" s="16"/>
      <c r="S220" s="16"/>
    </row>
    <row r="221" spans="17:19" s="34" customFormat="1" ht="16.5" customHeight="1">
      <c r="Q221" s="96"/>
      <c r="R221" s="16"/>
      <c r="S221" s="16"/>
    </row>
    <row r="222" spans="17:19" s="34" customFormat="1" ht="16.5" customHeight="1">
      <c r="Q222" s="96"/>
      <c r="R222" s="16"/>
      <c r="S222" s="16"/>
    </row>
    <row r="223" spans="17:19" s="34" customFormat="1" ht="16.5" customHeight="1">
      <c r="Q223" s="96"/>
      <c r="R223" s="16"/>
      <c r="S223" s="16"/>
    </row>
    <row r="224" spans="17:19" s="34" customFormat="1" ht="16.5" customHeight="1">
      <c r="Q224" s="96"/>
      <c r="R224" s="16"/>
      <c r="S224" s="16"/>
    </row>
    <row r="225" spans="17:19" s="34" customFormat="1" ht="16.5" customHeight="1">
      <c r="Q225" s="96"/>
      <c r="R225" s="16"/>
      <c r="S225" s="16"/>
    </row>
    <row r="226" spans="17:19" s="34" customFormat="1" ht="16.5" customHeight="1">
      <c r="Q226" s="96"/>
      <c r="R226" s="16"/>
      <c r="S226" s="16"/>
    </row>
    <row r="227" spans="17:19" s="34" customFormat="1" ht="16.5" customHeight="1">
      <c r="Q227" s="96"/>
      <c r="R227" s="16"/>
      <c r="S227" s="16"/>
    </row>
    <row r="228" spans="17:19" s="34" customFormat="1" ht="16.5" customHeight="1">
      <c r="Q228" s="96"/>
      <c r="R228" s="16"/>
      <c r="S228" s="16"/>
    </row>
    <row r="229" spans="17:19" s="34" customFormat="1" ht="16.5" customHeight="1">
      <c r="Q229" s="96"/>
      <c r="R229" s="16"/>
      <c r="S229" s="16"/>
    </row>
    <row r="230" spans="17:19" s="34" customFormat="1" ht="16.5" customHeight="1">
      <c r="Q230" s="96"/>
      <c r="R230" s="16"/>
      <c r="S230" s="16"/>
    </row>
    <row r="231" spans="17:19" s="34" customFormat="1" ht="16.5" customHeight="1">
      <c r="Q231" s="96"/>
      <c r="R231" s="16"/>
      <c r="S231" s="16"/>
    </row>
    <row r="232" spans="17:19" s="34" customFormat="1" ht="16.5" customHeight="1">
      <c r="Q232" s="96"/>
      <c r="R232" s="16"/>
      <c r="S232" s="16"/>
    </row>
    <row r="233" spans="17:19" s="34" customFormat="1" ht="16.5" customHeight="1">
      <c r="Q233" s="96"/>
      <c r="R233" s="16"/>
      <c r="S233" s="16"/>
    </row>
    <row r="234" spans="17:19" s="34" customFormat="1" ht="16.5" customHeight="1">
      <c r="Q234" s="96"/>
      <c r="R234" s="16"/>
      <c r="S234" s="16"/>
    </row>
    <row r="235" spans="17:19" s="34" customFormat="1" ht="16.5" customHeight="1">
      <c r="Q235" s="96"/>
      <c r="R235" s="16"/>
      <c r="S235" s="16"/>
    </row>
    <row r="236" spans="17:19" s="34" customFormat="1" ht="16.5" customHeight="1">
      <c r="Q236" s="96"/>
      <c r="R236" s="16"/>
      <c r="S236" s="16"/>
    </row>
    <row r="237" spans="17:19" s="34" customFormat="1" ht="16.5" customHeight="1">
      <c r="Q237" s="96"/>
      <c r="R237" s="16"/>
      <c r="S237" s="16"/>
    </row>
    <row r="238" spans="17:19" s="34" customFormat="1" ht="16.5" customHeight="1">
      <c r="Q238" s="96"/>
      <c r="R238" s="16"/>
      <c r="S238" s="16"/>
    </row>
    <row r="239" spans="17:19" s="34" customFormat="1" ht="16.5" customHeight="1">
      <c r="Q239" s="96"/>
      <c r="R239" s="16"/>
      <c r="S239" s="16"/>
    </row>
    <row r="240" spans="17:19" s="34" customFormat="1" ht="16.5" customHeight="1">
      <c r="Q240" s="96"/>
      <c r="R240" s="16"/>
      <c r="S240" s="16"/>
    </row>
    <row r="241" spans="17:19" s="34" customFormat="1" ht="16.5" customHeight="1">
      <c r="Q241" s="96"/>
      <c r="R241" s="16"/>
      <c r="S241" s="16"/>
    </row>
    <row r="242" spans="17:19" s="34" customFormat="1" ht="16.5" customHeight="1">
      <c r="Q242" s="96"/>
      <c r="R242" s="16"/>
      <c r="S242" s="16"/>
    </row>
    <row r="243" spans="17:19" s="34" customFormat="1" ht="16.5" customHeight="1">
      <c r="Q243" s="96"/>
      <c r="R243" s="16"/>
      <c r="S243" s="16"/>
    </row>
    <row r="244" spans="17:19" s="34" customFormat="1" ht="16.5" customHeight="1">
      <c r="Q244" s="96"/>
      <c r="R244" s="16"/>
      <c r="S244" s="16"/>
    </row>
    <row r="245" spans="17:19" s="34" customFormat="1" ht="16.5" customHeight="1">
      <c r="Q245" s="96"/>
      <c r="R245" s="16"/>
      <c r="S245" s="16"/>
    </row>
    <row r="246" spans="17:19" s="34" customFormat="1" ht="16.5" customHeight="1">
      <c r="Q246" s="96"/>
      <c r="R246" s="16"/>
      <c r="S246" s="16"/>
    </row>
    <row r="247" spans="17:19" s="34" customFormat="1" ht="16.5" customHeight="1">
      <c r="Q247" s="96"/>
      <c r="R247" s="16"/>
      <c r="S247" s="16"/>
    </row>
    <row r="248" spans="17:19" s="34" customFormat="1" ht="16.5" customHeight="1">
      <c r="Q248" s="96"/>
      <c r="R248" s="16"/>
      <c r="S248" s="16"/>
    </row>
    <row r="249" spans="17:19" s="34" customFormat="1" ht="16.5" customHeight="1">
      <c r="Q249" s="96"/>
      <c r="R249" s="16"/>
      <c r="S249" s="16"/>
    </row>
    <row r="250" spans="17:19" s="34" customFormat="1" ht="16.5" customHeight="1">
      <c r="Q250" s="96"/>
      <c r="R250" s="16"/>
      <c r="S250" s="16"/>
    </row>
    <row r="251" spans="17:19" s="34" customFormat="1" ht="16.5" customHeight="1">
      <c r="Q251" s="96"/>
      <c r="R251" s="16"/>
      <c r="S251" s="16"/>
    </row>
    <row r="252" spans="17:19" s="34" customFormat="1" ht="16.5" customHeight="1">
      <c r="Q252" s="96"/>
      <c r="R252" s="16"/>
      <c r="S252" s="16"/>
    </row>
    <row r="253" spans="17:19" s="34" customFormat="1" ht="16.5" customHeight="1">
      <c r="Q253" s="96"/>
      <c r="R253" s="16"/>
      <c r="S253" s="16"/>
    </row>
    <row r="254" spans="17:19" s="34" customFormat="1" ht="16.5" customHeight="1">
      <c r="Q254" s="96"/>
      <c r="R254" s="16"/>
      <c r="S254" s="16"/>
    </row>
    <row r="255" spans="17:19" s="34" customFormat="1" ht="16.5" customHeight="1">
      <c r="Q255" s="96"/>
      <c r="R255" s="16"/>
      <c r="S255" s="16"/>
    </row>
    <row r="256" spans="17:19" s="34" customFormat="1" ht="16.5" customHeight="1">
      <c r="Q256" s="96"/>
      <c r="R256" s="16"/>
      <c r="S256" s="16"/>
    </row>
    <row r="257" spans="17:19" s="34" customFormat="1" ht="16.5" customHeight="1">
      <c r="Q257" s="96"/>
      <c r="R257" s="16"/>
      <c r="S257" s="16"/>
    </row>
    <row r="258" spans="17:19" s="34" customFormat="1" ht="16.5" customHeight="1">
      <c r="Q258" s="96"/>
      <c r="R258" s="16"/>
      <c r="S258" s="16"/>
    </row>
    <row r="259" spans="17:19" s="34" customFormat="1" ht="16.5" customHeight="1">
      <c r="Q259" s="96"/>
      <c r="R259" s="16"/>
      <c r="S259" s="16"/>
    </row>
    <row r="260" spans="17:19" s="34" customFormat="1" ht="16.5" customHeight="1">
      <c r="Q260" s="96"/>
      <c r="R260" s="16"/>
      <c r="S260" s="16"/>
    </row>
    <row r="261" spans="17:19" s="34" customFormat="1" ht="16.5" customHeight="1">
      <c r="Q261" s="96"/>
      <c r="R261" s="16"/>
      <c r="S261" s="16"/>
    </row>
    <row r="262" spans="17:19" s="34" customFormat="1" ht="16.5" customHeight="1">
      <c r="Q262" s="96"/>
      <c r="R262" s="16"/>
      <c r="S262" s="16"/>
    </row>
    <row r="263" spans="17:19" s="34" customFormat="1" ht="16.5" customHeight="1">
      <c r="Q263" s="96"/>
      <c r="R263" s="16"/>
      <c r="S263" s="16"/>
    </row>
    <row r="264" spans="17:19" s="34" customFormat="1" ht="15" customHeight="1">
      <c r="Q264" s="96"/>
      <c r="R264" s="16"/>
      <c r="S264" s="16"/>
    </row>
    <row r="265" spans="17:19" s="34" customFormat="1" ht="15" customHeight="1">
      <c r="Q265" s="96"/>
      <c r="R265" s="16"/>
      <c r="S265" s="16"/>
    </row>
    <row r="266" spans="17:19" s="34" customFormat="1" ht="15" customHeight="1">
      <c r="Q266" s="96"/>
      <c r="R266" s="16"/>
      <c r="S266" s="16"/>
    </row>
    <row r="267" spans="17:19" s="34" customFormat="1" ht="15" customHeight="1">
      <c r="Q267" s="96"/>
      <c r="R267" s="16"/>
      <c r="S267" s="16"/>
    </row>
    <row r="268" spans="17:19" s="34" customFormat="1" ht="15" customHeight="1">
      <c r="Q268" s="96"/>
      <c r="R268" s="16"/>
      <c r="S268" s="16"/>
    </row>
    <row r="269" spans="17:19" s="34" customFormat="1" ht="15" customHeight="1">
      <c r="Q269" s="96"/>
      <c r="R269" s="16"/>
      <c r="S269" s="16"/>
    </row>
    <row r="270" spans="17:19" s="34" customFormat="1" ht="15" customHeight="1">
      <c r="Q270" s="96"/>
      <c r="R270" s="16"/>
      <c r="S270" s="16"/>
    </row>
    <row r="271" spans="17:19" s="34" customFormat="1" ht="15" customHeight="1">
      <c r="Q271" s="96"/>
      <c r="R271" s="16"/>
      <c r="S271" s="16"/>
    </row>
    <row r="272" spans="17:19" s="34" customFormat="1" ht="15.75" customHeight="1">
      <c r="Q272" s="96"/>
      <c r="R272" s="16"/>
      <c r="S272" s="16"/>
    </row>
    <row r="273" spans="17:19" s="34" customFormat="1" ht="15.75" customHeight="1">
      <c r="Q273" s="96"/>
      <c r="R273" s="16"/>
      <c r="S273" s="16"/>
    </row>
    <row r="274" spans="17:19" s="34" customFormat="1" ht="15.75" customHeight="1">
      <c r="Q274" s="96"/>
      <c r="R274" s="16"/>
      <c r="S274" s="16"/>
    </row>
    <row r="275" spans="17:19" s="34" customFormat="1" ht="15.75" customHeight="1">
      <c r="Q275" s="96"/>
      <c r="R275" s="16"/>
      <c r="S275" s="16"/>
    </row>
    <row r="276" spans="17:19" s="34" customFormat="1" ht="15.75" customHeight="1">
      <c r="Q276" s="96"/>
      <c r="R276" s="16"/>
      <c r="S276" s="16"/>
    </row>
    <row r="277" spans="17:19" s="34" customFormat="1" ht="15.75" customHeight="1">
      <c r="Q277" s="96"/>
      <c r="R277" s="16"/>
      <c r="S277" s="16"/>
    </row>
    <row r="278" spans="17:19" s="34" customFormat="1" ht="15.75" customHeight="1">
      <c r="Q278" s="96"/>
      <c r="R278" s="16"/>
      <c r="S278" s="16"/>
    </row>
    <row r="279" spans="17:19" s="34" customFormat="1" ht="15.75" customHeight="1">
      <c r="Q279" s="96"/>
      <c r="R279" s="16"/>
      <c r="S279" s="16"/>
    </row>
    <row r="280" spans="17:19" s="34" customFormat="1" ht="15.75" customHeight="1">
      <c r="Q280" s="96"/>
      <c r="R280" s="16"/>
      <c r="S280" s="16"/>
    </row>
    <row r="281" spans="17:19" s="34" customFormat="1" ht="15.75" customHeight="1">
      <c r="Q281" s="96"/>
      <c r="R281" s="16"/>
      <c r="S281" s="16"/>
    </row>
    <row r="282" spans="17:19" s="34" customFormat="1" ht="15.75" customHeight="1">
      <c r="Q282" s="96"/>
      <c r="R282" s="16"/>
      <c r="S282" s="16"/>
    </row>
    <row r="283" spans="17:19" s="34" customFormat="1" ht="15.75" customHeight="1">
      <c r="Q283" s="96"/>
      <c r="R283" s="16"/>
      <c r="S283" s="16"/>
    </row>
    <row r="284" spans="17:19" s="34" customFormat="1" ht="15.75" customHeight="1">
      <c r="Q284" s="96"/>
      <c r="R284" s="16"/>
      <c r="S284" s="16"/>
    </row>
    <row r="285" spans="17:19" s="34" customFormat="1" ht="15.75" customHeight="1">
      <c r="Q285" s="96"/>
      <c r="R285" s="16"/>
      <c r="S285" s="16"/>
    </row>
    <row r="286" spans="17:19" s="34" customFormat="1" ht="15.75" customHeight="1">
      <c r="Q286" s="96"/>
      <c r="R286" s="16"/>
      <c r="S286" s="16"/>
    </row>
    <row r="287" spans="17:19" s="34" customFormat="1" ht="15.75" customHeight="1">
      <c r="Q287" s="96"/>
      <c r="R287" s="16"/>
      <c r="S287" s="16"/>
    </row>
    <row r="288" spans="17:19" s="34" customFormat="1" ht="15.75" customHeight="1">
      <c r="Q288" s="96"/>
      <c r="R288" s="16"/>
      <c r="S288" s="16"/>
    </row>
    <row r="289" spans="17:19" s="34" customFormat="1" ht="15.75" customHeight="1">
      <c r="Q289" s="96"/>
      <c r="R289" s="16"/>
      <c r="S289" s="16"/>
    </row>
    <row r="290" spans="17:19" s="34" customFormat="1" ht="15.75" customHeight="1">
      <c r="Q290" s="96"/>
      <c r="R290" s="16"/>
      <c r="S290" s="16"/>
    </row>
    <row r="291" spans="17:19" s="34" customFormat="1" ht="15.75" customHeight="1">
      <c r="Q291" s="96"/>
      <c r="R291" s="16"/>
      <c r="S291" s="16"/>
    </row>
    <row r="292" spans="17:19" s="34" customFormat="1" ht="15.75" customHeight="1">
      <c r="Q292" s="96"/>
      <c r="R292" s="16"/>
      <c r="S292" s="16"/>
    </row>
    <row r="293" spans="17:19" s="34" customFormat="1" ht="15.75" customHeight="1">
      <c r="Q293" s="96"/>
      <c r="R293" s="16"/>
      <c r="S293" s="16"/>
    </row>
    <row r="294" spans="17:19" s="34" customFormat="1" ht="15.75" customHeight="1">
      <c r="Q294" s="96"/>
      <c r="R294" s="16"/>
      <c r="S294" s="16"/>
    </row>
    <row r="295" spans="17:19" s="34" customFormat="1" ht="15.75" customHeight="1">
      <c r="Q295" s="96"/>
      <c r="R295" s="16"/>
      <c r="S295" s="16"/>
    </row>
    <row r="296" spans="17:19" s="34" customFormat="1" ht="15.75" customHeight="1">
      <c r="Q296" s="96"/>
      <c r="R296" s="16"/>
      <c r="S296" s="16"/>
    </row>
    <row r="297" spans="17:19" s="34" customFormat="1" ht="15.75" customHeight="1">
      <c r="Q297" s="96"/>
      <c r="R297" s="16"/>
      <c r="S297" s="16"/>
    </row>
    <row r="298" spans="17:19" s="34" customFormat="1" ht="15.75" customHeight="1">
      <c r="Q298" s="96"/>
      <c r="R298" s="16"/>
      <c r="S298" s="16"/>
    </row>
    <row r="299" spans="17:19" s="34" customFormat="1" ht="15.75" customHeight="1">
      <c r="Q299" s="96"/>
      <c r="R299" s="16"/>
      <c r="S299" s="16"/>
    </row>
    <row r="300" spans="17:19" s="34" customFormat="1" ht="15.75" customHeight="1">
      <c r="Q300" s="96"/>
      <c r="R300" s="16"/>
      <c r="S300" s="16"/>
    </row>
    <row r="301" spans="17:19" s="34" customFormat="1" ht="15.75" customHeight="1">
      <c r="Q301" s="96"/>
      <c r="R301" s="16"/>
      <c r="S301" s="16"/>
    </row>
    <row r="302" spans="17:19" s="34" customFormat="1" ht="18" customHeight="1">
      <c r="Q302" s="96"/>
      <c r="R302" s="16"/>
      <c r="S302" s="16"/>
    </row>
    <row r="303" spans="17:19" s="34" customFormat="1" ht="18" customHeight="1">
      <c r="Q303" s="96"/>
      <c r="R303" s="16"/>
      <c r="S303" s="16"/>
    </row>
    <row r="304" spans="17:19" s="34" customFormat="1" ht="18" customHeight="1">
      <c r="Q304" s="96"/>
      <c r="R304" s="16"/>
      <c r="S304" s="16"/>
    </row>
    <row r="305" spans="17:19" s="34" customFormat="1" ht="18" customHeight="1">
      <c r="Q305" s="96"/>
      <c r="R305" s="16"/>
      <c r="S305" s="16"/>
    </row>
    <row r="306" spans="17:19" s="34" customFormat="1" ht="18" customHeight="1">
      <c r="Q306" s="96"/>
      <c r="R306" s="16"/>
      <c r="S306" s="16"/>
    </row>
    <row r="307" spans="17:19" s="34" customFormat="1" ht="18" customHeight="1">
      <c r="Q307" s="96"/>
      <c r="R307" s="16"/>
      <c r="S307" s="16"/>
    </row>
    <row r="308" spans="17:19" s="34" customFormat="1" ht="15.75" customHeight="1">
      <c r="Q308" s="96"/>
      <c r="R308" s="16"/>
      <c r="S308" s="16"/>
    </row>
    <row r="309" spans="17:19" s="34" customFormat="1" ht="15.75" customHeight="1">
      <c r="Q309" s="96"/>
      <c r="R309" s="16"/>
      <c r="S309" s="16"/>
    </row>
    <row r="310" spans="17:19" s="34" customFormat="1" ht="15.75" customHeight="1">
      <c r="Q310" s="96"/>
      <c r="R310" s="16"/>
      <c r="S310" s="16"/>
    </row>
    <row r="311" spans="17:19" s="34" customFormat="1" ht="15.75" customHeight="1">
      <c r="Q311" s="96"/>
      <c r="R311" s="16"/>
      <c r="S311" s="16"/>
    </row>
    <row r="312" spans="17:19" s="34" customFormat="1" ht="15.75" customHeight="1">
      <c r="Q312" s="96"/>
      <c r="R312" s="16"/>
      <c r="S312" s="16"/>
    </row>
    <row r="313" spans="17:19" s="34" customFormat="1" ht="15.75" customHeight="1">
      <c r="Q313" s="96"/>
      <c r="R313" s="16"/>
      <c r="S313" s="16"/>
    </row>
    <row r="314" spans="17:19" s="34" customFormat="1" ht="15.75" customHeight="1">
      <c r="Q314" s="96"/>
      <c r="R314" s="16"/>
      <c r="S314" s="16"/>
    </row>
    <row r="315" spans="17:19" s="34" customFormat="1" ht="15.75" customHeight="1">
      <c r="Q315" s="96"/>
      <c r="R315" s="16"/>
      <c r="S315" s="16"/>
    </row>
    <row r="316" spans="17:19" s="34" customFormat="1" ht="15.75" customHeight="1">
      <c r="Q316" s="96"/>
      <c r="R316" s="16"/>
      <c r="S316" s="16"/>
    </row>
    <row r="317" spans="17:19" s="34" customFormat="1" ht="15.75" customHeight="1">
      <c r="Q317" s="96"/>
      <c r="R317" s="16"/>
      <c r="S317" s="16"/>
    </row>
    <row r="318" spans="17:19" s="34" customFormat="1" ht="15.75" customHeight="1">
      <c r="Q318" s="96"/>
      <c r="R318" s="16"/>
      <c r="S318" s="16"/>
    </row>
    <row r="319" spans="17:19" s="34" customFormat="1" ht="15.75" customHeight="1">
      <c r="Q319" s="96"/>
      <c r="R319" s="16"/>
      <c r="S319" s="16"/>
    </row>
    <row r="320" spans="17:19" s="34" customFormat="1" ht="15.75" customHeight="1">
      <c r="Q320" s="96"/>
      <c r="R320" s="16"/>
      <c r="S320" s="16"/>
    </row>
    <row r="321" spans="17:19" s="34" customFormat="1" ht="15.75" customHeight="1">
      <c r="Q321" s="96"/>
      <c r="R321" s="16"/>
      <c r="S321" s="16"/>
    </row>
    <row r="322" spans="17:19" s="34" customFormat="1" ht="15.75" customHeight="1">
      <c r="Q322" s="96"/>
      <c r="R322" s="16"/>
      <c r="S322" s="16"/>
    </row>
    <row r="323" spans="17:19" s="34" customFormat="1" ht="15.75" customHeight="1">
      <c r="Q323" s="96"/>
      <c r="R323" s="16"/>
      <c r="S323" s="16"/>
    </row>
    <row r="324" spans="17:19" s="34" customFormat="1" ht="15.75" customHeight="1">
      <c r="Q324" s="96"/>
      <c r="R324" s="16"/>
      <c r="S324" s="16"/>
    </row>
    <row r="325" spans="17:19" s="34" customFormat="1" ht="15.75" customHeight="1">
      <c r="Q325" s="96"/>
      <c r="R325" s="16"/>
      <c r="S325" s="16"/>
    </row>
    <row r="326" spans="17:19" s="34" customFormat="1" ht="15.75" customHeight="1">
      <c r="Q326" s="96"/>
      <c r="R326" s="16"/>
      <c r="S326" s="16"/>
    </row>
    <row r="327" spans="17:19" s="34" customFormat="1" ht="15.75" customHeight="1">
      <c r="Q327" s="96"/>
      <c r="R327" s="16"/>
      <c r="S327" s="16"/>
    </row>
    <row r="328" spans="17:19" s="34" customFormat="1" ht="15.75" customHeight="1">
      <c r="Q328" s="96"/>
      <c r="R328" s="16"/>
      <c r="S328" s="16"/>
    </row>
    <row r="329" spans="17:19" s="34" customFormat="1" ht="15.75" customHeight="1">
      <c r="Q329" s="96"/>
      <c r="R329" s="16"/>
      <c r="S329" s="16"/>
    </row>
    <row r="330" spans="17:19" s="34" customFormat="1" ht="15.75" customHeight="1">
      <c r="Q330" s="96"/>
      <c r="R330" s="16"/>
      <c r="S330" s="16"/>
    </row>
    <row r="331" spans="17:19" s="34" customFormat="1" ht="15.75" customHeight="1">
      <c r="Q331" s="96"/>
      <c r="R331" s="16"/>
      <c r="S331" s="16"/>
    </row>
    <row r="332" spans="17:19" s="34" customFormat="1" ht="15.75" customHeight="1">
      <c r="Q332" s="96"/>
      <c r="R332" s="16"/>
      <c r="S332" s="16"/>
    </row>
    <row r="333" spans="17:19" s="34" customFormat="1" ht="15.75" customHeight="1">
      <c r="Q333" s="96"/>
      <c r="R333" s="16"/>
      <c r="S333" s="16"/>
    </row>
    <row r="334" spans="17:19" s="34" customFormat="1" ht="15.75" customHeight="1">
      <c r="Q334" s="96"/>
      <c r="R334" s="16"/>
      <c r="S334" s="16"/>
    </row>
    <row r="335" spans="17:19" s="34" customFormat="1" ht="15.75" customHeight="1">
      <c r="Q335" s="96"/>
      <c r="R335" s="16"/>
      <c r="S335" s="16"/>
    </row>
    <row r="336" spans="17:19" s="34" customFormat="1" ht="15.75" customHeight="1">
      <c r="Q336" s="96"/>
      <c r="R336" s="16"/>
      <c r="S336" s="16"/>
    </row>
    <row r="337" spans="17:19" s="34" customFormat="1" ht="15.75" customHeight="1">
      <c r="Q337" s="96"/>
      <c r="R337" s="16"/>
      <c r="S337" s="16"/>
    </row>
    <row r="338" spans="17:19" s="34" customFormat="1" ht="15.75" customHeight="1">
      <c r="Q338" s="96"/>
      <c r="R338" s="16"/>
      <c r="S338" s="16"/>
    </row>
    <row r="339" spans="17:19" s="34" customFormat="1" ht="15.75" customHeight="1">
      <c r="Q339" s="96"/>
      <c r="R339" s="16"/>
      <c r="S339" s="16"/>
    </row>
    <row r="340" spans="17:19" s="34" customFormat="1" ht="15.75" customHeight="1">
      <c r="Q340" s="96"/>
      <c r="R340" s="16"/>
      <c r="S340" s="16"/>
    </row>
    <row r="341" spans="17:19" s="34" customFormat="1" ht="15.75" customHeight="1">
      <c r="Q341" s="96"/>
      <c r="R341" s="16"/>
      <c r="S341" s="16"/>
    </row>
    <row r="342" spans="17:19" s="34" customFormat="1" ht="15.75" customHeight="1">
      <c r="Q342" s="96"/>
      <c r="R342" s="16"/>
      <c r="S342" s="16"/>
    </row>
    <row r="343" spans="17:19" s="34" customFormat="1" ht="15.75" customHeight="1">
      <c r="Q343" s="96"/>
      <c r="R343" s="16"/>
      <c r="S343" s="16"/>
    </row>
    <row r="344" spans="17:19" s="34" customFormat="1" ht="16.5" customHeight="1">
      <c r="Q344" s="96"/>
      <c r="R344" s="16"/>
      <c r="S344" s="16"/>
    </row>
    <row r="345" spans="17:19" s="34" customFormat="1" ht="16.5" customHeight="1">
      <c r="Q345" s="96"/>
      <c r="R345" s="16"/>
      <c r="S345" s="16"/>
    </row>
    <row r="346" spans="17:19" s="34" customFormat="1" ht="16.5" customHeight="1">
      <c r="Q346" s="96"/>
      <c r="R346" s="16"/>
      <c r="S346" s="16"/>
    </row>
    <row r="347" spans="17:19" s="34" customFormat="1" ht="16.5" customHeight="1">
      <c r="Q347" s="96"/>
      <c r="R347" s="16"/>
      <c r="S347" s="16"/>
    </row>
    <row r="348" spans="17:19" s="34" customFormat="1" ht="16.5" customHeight="1">
      <c r="Q348" s="96"/>
      <c r="R348" s="16"/>
      <c r="S348" s="16"/>
    </row>
    <row r="349" spans="17:19" s="34" customFormat="1" ht="16.5" customHeight="1">
      <c r="Q349" s="96"/>
      <c r="R349" s="16"/>
      <c r="S349" s="16"/>
    </row>
    <row r="350" spans="17:19" s="34" customFormat="1" ht="16.5" customHeight="1">
      <c r="Q350" s="96"/>
      <c r="R350" s="16"/>
      <c r="S350" s="16"/>
    </row>
    <row r="351" spans="17:19" s="34" customFormat="1" ht="16.5" customHeight="1">
      <c r="Q351" s="96"/>
      <c r="R351" s="16"/>
      <c r="S351" s="16"/>
    </row>
    <row r="352" spans="17:19" s="34" customFormat="1" ht="16.5" customHeight="1">
      <c r="Q352" s="96"/>
      <c r="R352" s="16"/>
      <c r="S352" s="16"/>
    </row>
    <row r="353" spans="17:19" s="34" customFormat="1" ht="16.5" customHeight="1">
      <c r="Q353" s="96"/>
      <c r="R353" s="16"/>
      <c r="S353" s="16"/>
    </row>
    <row r="354" spans="17:19" s="34" customFormat="1" ht="16.5" customHeight="1">
      <c r="Q354" s="96"/>
      <c r="R354" s="16"/>
      <c r="S354" s="16"/>
    </row>
    <row r="355" spans="17:19" s="34" customFormat="1" ht="16.5" customHeight="1">
      <c r="Q355" s="96"/>
      <c r="R355" s="16"/>
      <c r="S355" s="16"/>
    </row>
    <row r="356" spans="17:19" s="34" customFormat="1" ht="16.5" customHeight="1">
      <c r="Q356" s="96"/>
      <c r="R356" s="16"/>
      <c r="S356" s="16"/>
    </row>
    <row r="357" spans="17:19" s="34" customFormat="1" ht="16.5" customHeight="1">
      <c r="Q357" s="96"/>
      <c r="R357" s="16"/>
      <c r="S357" s="16"/>
    </row>
    <row r="358" spans="17:19" s="34" customFormat="1" ht="16.5" customHeight="1">
      <c r="Q358" s="96"/>
      <c r="R358" s="16"/>
      <c r="S358" s="16"/>
    </row>
    <row r="359" spans="17:19" s="34" customFormat="1" ht="16.5" customHeight="1">
      <c r="Q359" s="96"/>
      <c r="R359" s="16"/>
      <c r="S359" s="16"/>
    </row>
    <row r="360" spans="17:19" s="34" customFormat="1" ht="16.5" customHeight="1">
      <c r="Q360" s="96"/>
      <c r="R360" s="16"/>
      <c r="S360" s="16"/>
    </row>
    <row r="361" spans="17:19" s="34" customFormat="1" ht="16.5" customHeight="1">
      <c r="Q361" s="96"/>
      <c r="R361" s="16"/>
      <c r="S361" s="16"/>
    </row>
    <row r="362" spans="17:19" s="34" customFormat="1" ht="16.5" customHeight="1">
      <c r="Q362" s="96"/>
      <c r="R362" s="16"/>
      <c r="S362" s="16"/>
    </row>
    <row r="363" spans="17:19" s="34" customFormat="1" ht="16.5" customHeight="1">
      <c r="Q363" s="96"/>
      <c r="R363" s="16"/>
      <c r="S363" s="16"/>
    </row>
    <row r="364" spans="17:19" s="34" customFormat="1" ht="16.5" customHeight="1">
      <c r="Q364" s="96"/>
      <c r="R364" s="16"/>
      <c r="S364" s="16"/>
    </row>
    <row r="365" spans="17:19" s="34" customFormat="1" ht="16.5" customHeight="1">
      <c r="Q365" s="96"/>
      <c r="R365" s="16"/>
      <c r="S365" s="16"/>
    </row>
    <row r="366" spans="17:19" s="34" customFormat="1" ht="16.5" customHeight="1">
      <c r="Q366" s="96"/>
      <c r="R366" s="16"/>
      <c r="S366" s="16"/>
    </row>
    <row r="367" spans="17:19" s="34" customFormat="1" ht="16.5" customHeight="1">
      <c r="Q367" s="96"/>
      <c r="R367" s="16"/>
      <c r="S367" s="16"/>
    </row>
    <row r="368" spans="17:19" s="34" customFormat="1" ht="16.5" customHeight="1">
      <c r="Q368" s="96"/>
      <c r="R368" s="16"/>
      <c r="S368" s="16"/>
    </row>
    <row r="369" spans="17:19" s="34" customFormat="1" ht="16.5" customHeight="1">
      <c r="Q369" s="96"/>
      <c r="R369" s="16"/>
      <c r="S369" s="16"/>
    </row>
    <row r="370" spans="17:19" s="34" customFormat="1" ht="16.5" customHeight="1">
      <c r="Q370" s="96"/>
      <c r="R370" s="16"/>
      <c r="S370" s="16"/>
    </row>
    <row r="371" spans="17:19" s="34" customFormat="1" ht="15" customHeight="1">
      <c r="Q371" s="96"/>
      <c r="R371" s="16"/>
      <c r="S371" s="16"/>
    </row>
    <row r="372" spans="17:22" s="34" customFormat="1" ht="15" customHeight="1">
      <c r="Q372" s="96"/>
      <c r="R372" s="16"/>
      <c r="S372" s="16"/>
      <c r="T372" s="35"/>
      <c r="U372" s="35"/>
      <c r="V372" s="35"/>
    </row>
    <row r="373" spans="17:22" s="34" customFormat="1" ht="15" customHeight="1">
      <c r="Q373" s="96"/>
      <c r="R373" s="16"/>
      <c r="S373" s="16"/>
      <c r="T373" s="35"/>
      <c r="U373" s="35"/>
      <c r="V373" s="35"/>
    </row>
    <row r="374" spans="17:22" s="34" customFormat="1" ht="15" customHeight="1">
      <c r="Q374" s="96"/>
      <c r="R374" s="16"/>
      <c r="S374" s="16"/>
      <c r="T374" s="35"/>
      <c r="U374" s="35"/>
      <c r="V374" s="35"/>
    </row>
    <row r="375" spans="17:22" s="34" customFormat="1" ht="15" customHeight="1">
      <c r="Q375" s="96"/>
      <c r="R375" s="16"/>
      <c r="S375" s="16"/>
      <c r="T375" s="35"/>
      <c r="U375" s="35"/>
      <c r="V375" s="35"/>
    </row>
    <row r="376" spans="17:22" s="34" customFormat="1" ht="15" customHeight="1">
      <c r="Q376" s="96"/>
      <c r="R376" s="16"/>
      <c r="S376" s="16"/>
      <c r="T376" s="35"/>
      <c r="U376" s="35"/>
      <c r="V376" s="35"/>
    </row>
    <row r="377" spans="17:22" s="34" customFormat="1" ht="15" customHeight="1">
      <c r="Q377" s="96"/>
      <c r="R377" s="16"/>
      <c r="S377" s="16"/>
      <c r="T377" s="35"/>
      <c r="U377" s="35"/>
      <c r="V377" s="35"/>
    </row>
    <row r="378" spans="17:22" s="34" customFormat="1" ht="15" customHeight="1">
      <c r="Q378" s="96"/>
      <c r="R378" s="16"/>
      <c r="S378" s="16"/>
      <c r="T378" s="35"/>
      <c r="U378" s="35"/>
      <c r="V378" s="35"/>
    </row>
    <row r="379" spans="17:22" s="34" customFormat="1" ht="15" customHeight="1">
      <c r="Q379" s="96"/>
      <c r="R379" s="16"/>
      <c r="S379" s="16"/>
      <c r="T379" s="35"/>
      <c r="U379" s="35"/>
      <c r="V379" s="35"/>
    </row>
    <row r="380" spans="2:16" ht="15.75" customHeight="1"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</row>
    <row r="381" spans="2:16" ht="15.75" customHeight="1"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</row>
    <row r="382" spans="2:16" ht="15.75" customHeight="1"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</row>
    <row r="383" spans="2:16" ht="15.75" customHeight="1"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</row>
    <row r="384" spans="2:16" ht="15.75" customHeight="1"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</row>
    <row r="385" spans="2:16" ht="15.75" customHeight="1"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</row>
    <row r="386" spans="2:16" ht="15.75" customHeight="1"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</row>
    <row r="387" spans="2:16" ht="15.75" customHeight="1"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</row>
    <row r="388" spans="2:16" ht="15.75" customHeight="1"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</row>
    <row r="389" spans="2:16" ht="15.75" customHeight="1"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</row>
    <row r="390" spans="2:16" ht="15.75" customHeight="1"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</row>
    <row r="391" spans="2:16" ht="15.75" customHeight="1"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</row>
    <row r="392" spans="2:16" ht="15.75" customHeight="1"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</row>
    <row r="393" spans="2:16" ht="15.75" customHeight="1"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</row>
    <row r="394" spans="2:16" ht="15.75" customHeight="1"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</row>
    <row r="395" spans="2:16" ht="15.75" customHeight="1"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</row>
    <row r="396" spans="2:16" ht="15.75" customHeight="1"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</row>
    <row r="397" spans="2:16" ht="15.75" customHeight="1"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</row>
    <row r="398" spans="2:16" ht="15.75" customHeight="1"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</row>
    <row r="399" spans="2:16" ht="15.75" customHeight="1"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</row>
    <row r="400" spans="2:16" ht="15.75" customHeight="1"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</row>
    <row r="401" spans="2:16" ht="15.75" customHeight="1"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</row>
    <row r="402" spans="2:16" ht="15.75" customHeight="1"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</row>
    <row r="403" spans="2:16" ht="15.75" customHeight="1"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</row>
    <row r="404" spans="2:16" ht="15.75" customHeight="1"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</row>
    <row r="405" spans="2:16" ht="15.75" customHeight="1"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</row>
    <row r="406" spans="2:16" ht="15.75" customHeight="1"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</row>
    <row r="407" spans="2:16" ht="15.75" customHeight="1"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</row>
    <row r="408" spans="2:16" ht="15.75" customHeight="1"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</row>
    <row r="409" spans="2:16" ht="15.75" customHeight="1"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</row>
    <row r="410" spans="2:16" ht="15.75" customHeight="1"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</row>
    <row r="411" spans="2:16" ht="15.75" customHeight="1"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</row>
    <row r="412" spans="2:16" ht="15.75" customHeight="1"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</row>
    <row r="413" spans="2:16" ht="15.75" customHeight="1"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</row>
    <row r="414" spans="2:16" ht="15.75" customHeight="1"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</row>
    <row r="415" spans="2:16" ht="15.75" customHeight="1"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</row>
    <row r="416" spans="2:16" ht="15.75" customHeight="1"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</row>
    <row r="417" spans="2:16" ht="15.75" customHeight="1"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</row>
    <row r="418" spans="2:16" ht="15.75" customHeight="1"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</row>
    <row r="419" spans="2:16" ht="15.75" customHeight="1"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</row>
    <row r="420" spans="2:16" ht="15" customHeight="1"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</row>
    <row r="421" spans="2:16" ht="15" customHeight="1"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</row>
    <row r="422" spans="2:16" ht="15" customHeight="1"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</row>
    <row r="423" spans="2:16" ht="15" customHeight="1"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</row>
    <row r="424" spans="2:16" ht="15" customHeight="1"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</row>
    <row r="425" spans="2:16" ht="15" customHeight="1"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</row>
    <row r="426" spans="2:16" ht="15" customHeight="1"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</row>
    <row r="427" spans="2:16" ht="15" customHeight="1"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</row>
    <row r="428" spans="2:16" ht="15" customHeight="1"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</row>
    <row r="429" spans="2:16" ht="15" customHeight="1"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</row>
    <row r="430" spans="2:16" ht="15" customHeight="1"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</row>
    <row r="431" spans="2:16" ht="15" customHeight="1"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</row>
    <row r="432" spans="2:16" ht="15" customHeight="1"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</row>
    <row r="433" spans="2:16" ht="15" customHeight="1"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</row>
    <row r="434" spans="2:16" ht="15" customHeight="1"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</row>
    <row r="435" spans="2:16" ht="15" customHeight="1"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</row>
    <row r="436" spans="2:16" ht="15" customHeight="1"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</row>
    <row r="437" spans="2:16" ht="15" customHeight="1"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</row>
    <row r="438" spans="2:16" ht="15" customHeight="1"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</row>
    <row r="439" spans="2:16" ht="15" customHeight="1"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</row>
    <row r="440" spans="2:16" ht="15" customHeight="1"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</row>
    <row r="441" spans="2:16" ht="15" customHeight="1"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</row>
    <row r="442" spans="2:16" ht="15" customHeight="1"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</row>
    <row r="443" spans="2:16" ht="15" customHeight="1"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</row>
    <row r="444" spans="2:16" ht="15" customHeight="1"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</row>
    <row r="445" spans="2:16" ht="15" customHeight="1"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</row>
    <row r="446" spans="2:16" ht="15" customHeight="1"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</row>
    <row r="447" spans="2:16" ht="15" customHeight="1"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</row>
    <row r="448" spans="2:16" ht="15" customHeight="1"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</row>
    <row r="449" spans="2:16" ht="15" customHeight="1"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</row>
    <row r="450" spans="2:16" ht="15" customHeight="1"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</row>
    <row r="451" spans="2:16" ht="15" customHeight="1"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</row>
    <row r="452" spans="2:16" ht="15" customHeight="1"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</row>
    <row r="453" spans="2:16" ht="15" customHeight="1"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</row>
    <row r="454" spans="2:16" ht="15.75" customHeight="1"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</row>
    <row r="455" spans="2:16" ht="15.75" customHeight="1"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</row>
    <row r="456" spans="2:16" ht="15.75" customHeight="1"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</row>
    <row r="457" spans="2:16" ht="15.75" customHeight="1"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</row>
    <row r="458" spans="2:16" ht="15.75" customHeight="1"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</row>
    <row r="459" spans="2:16" ht="15.75" customHeight="1"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</row>
    <row r="460" spans="2:16" ht="15.75" customHeight="1"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</row>
    <row r="461" spans="2:16" ht="15.75" customHeight="1"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</row>
    <row r="462" spans="2:16" ht="15.75" customHeight="1"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</row>
    <row r="463" spans="2:16" ht="15.75" customHeight="1"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</row>
    <row r="464" spans="2:16" ht="15.75" customHeight="1"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</row>
    <row r="465" spans="2:16" ht="15.75" customHeight="1"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</row>
    <row r="466" spans="2:16" ht="15.75" customHeight="1"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</row>
    <row r="467" spans="2:16" ht="15.75" customHeight="1"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</row>
    <row r="468" spans="2:16" ht="15.75" customHeight="1"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</row>
    <row r="469" spans="2:16" ht="15.75" customHeight="1"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</row>
    <row r="470" spans="2:16" ht="15.75" customHeight="1"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</row>
    <row r="471" spans="2:16" ht="15.75" customHeight="1"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</row>
    <row r="472" spans="2:16" ht="15.75" customHeight="1"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</row>
    <row r="473" spans="2:16" ht="15.75" customHeight="1"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</row>
    <row r="474" spans="2:16" ht="15.75" customHeight="1"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</row>
    <row r="475" spans="2:16" ht="15.75" customHeight="1"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</row>
    <row r="476" spans="2:16" ht="15.75" customHeight="1"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</row>
    <row r="477" spans="2:16" ht="15.75" customHeight="1"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</row>
    <row r="478" spans="2:16" ht="15.75" customHeight="1"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</row>
    <row r="479" spans="2:16" ht="15.75" customHeight="1"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</row>
    <row r="480" spans="2:16" ht="15.75" customHeight="1"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</row>
    <row r="481" spans="2:16" ht="14.25" customHeight="1"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</row>
    <row r="482" spans="2:16" ht="14.25" customHeight="1"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</row>
    <row r="483" spans="2:16" ht="14.25" customHeight="1"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</row>
    <row r="484" spans="2:16" ht="14.25" customHeight="1"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</row>
    <row r="485" spans="2:16" ht="14.25" customHeight="1"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</row>
    <row r="486" spans="2:16" ht="14.25" customHeight="1"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</row>
    <row r="487" spans="2:16" ht="14.25" customHeight="1"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</row>
    <row r="488" spans="2:16" ht="14.25" customHeight="1"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</row>
    <row r="489" spans="2:16" ht="14.25" customHeight="1"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</row>
    <row r="490" spans="2:16" ht="14.25" customHeight="1"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</row>
    <row r="491" spans="2:16" ht="15.75" customHeight="1"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</row>
    <row r="492" spans="2:16" ht="15.75" customHeight="1"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</row>
    <row r="493" spans="2:16" ht="15.75" customHeight="1"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</row>
    <row r="494" spans="2:16" ht="15.75" customHeight="1"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</row>
    <row r="495" spans="2:16" ht="15.75" customHeight="1"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</row>
    <row r="496" spans="2:16" ht="15.75" customHeight="1"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</row>
    <row r="497" spans="2:16" ht="15.75" customHeight="1"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</row>
    <row r="498" spans="2:16" ht="15.75" customHeight="1"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</row>
    <row r="499" spans="2:16" ht="15.75" customHeight="1"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</row>
    <row r="500" spans="2:16" ht="15.75" customHeight="1"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</row>
    <row r="501" spans="2:16" ht="15.75" customHeight="1"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</row>
    <row r="502" spans="2:16" ht="15" customHeight="1"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</row>
    <row r="503" spans="2:16" ht="15" customHeight="1"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</row>
    <row r="504" spans="2:16" ht="15" customHeight="1"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</row>
    <row r="505" spans="2:16" ht="15" customHeight="1"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</row>
    <row r="506" spans="2:16" ht="15" customHeight="1"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</row>
    <row r="507" spans="2:16" ht="15" customHeight="1"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</row>
    <row r="508" spans="2:16" ht="15" customHeight="1"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</row>
    <row r="509" spans="2:16" ht="15" customHeight="1"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</row>
    <row r="510" spans="2:16" ht="15" customHeight="1"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</row>
    <row r="511" spans="2:16" ht="15" customHeight="1"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</row>
    <row r="512" spans="2:16" ht="15" customHeight="1"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</row>
    <row r="513" spans="2:16" ht="15" customHeight="1"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</row>
    <row r="514" spans="2:16" ht="15" customHeight="1"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</row>
    <row r="515" spans="2:16" ht="15" customHeight="1"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</row>
    <row r="516" spans="2:16" ht="15" customHeight="1"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</row>
    <row r="517" spans="2:16" ht="15" customHeight="1"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</row>
    <row r="518" spans="2:16" ht="15" customHeight="1"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</row>
    <row r="519" spans="2:16" ht="15" customHeight="1"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</row>
    <row r="520" spans="2:16" ht="15.75" customHeight="1"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</row>
    <row r="521" spans="2:16" ht="15.75" customHeight="1"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</row>
    <row r="522" spans="2:16" ht="15.75" customHeight="1"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</row>
    <row r="523" spans="2:16" ht="15.75" customHeight="1"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</row>
    <row r="524" spans="2:16" ht="15.75" customHeight="1"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</row>
    <row r="525" spans="2:16" ht="15.75" customHeight="1"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</row>
    <row r="526" spans="2:16" ht="15.75" customHeight="1"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</row>
    <row r="527" spans="2:16" ht="15.75" customHeight="1"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</row>
    <row r="528" spans="2:16" ht="15.75" customHeight="1"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</row>
    <row r="529" spans="2:16" ht="15.75" customHeight="1"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</row>
    <row r="530" spans="2:16" ht="15.75" customHeight="1"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</row>
    <row r="531" spans="2:16" ht="15.75" customHeight="1"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</row>
    <row r="532" spans="2:16" ht="15.75" customHeight="1"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</row>
    <row r="533" spans="2:16" ht="15.75" customHeight="1"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</row>
    <row r="534" spans="2:16" ht="15.75" customHeight="1"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</row>
    <row r="535" spans="2:16" ht="15.75" customHeight="1"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</row>
    <row r="536" spans="2:16" ht="15.75" customHeight="1"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</row>
    <row r="537" spans="2:16" ht="15.75" customHeight="1"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</row>
    <row r="538" spans="2:16" ht="15.75" customHeight="1"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</row>
    <row r="539" spans="2:16" ht="15.75" customHeight="1"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</row>
    <row r="540" spans="2:16" ht="15.75" customHeight="1"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</row>
    <row r="541" spans="2:16" ht="15.75" customHeight="1"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</row>
    <row r="542" spans="2:16" ht="15.75" customHeight="1"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</row>
    <row r="543" spans="2:16" ht="15.75" customHeight="1"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</row>
    <row r="544" spans="2:16" ht="15.75" customHeight="1"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</row>
    <row r="545" spans="2:16" ht="15.75" customHeight="1"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</row>
    <row r="546" spans="2:16" ht="15.75" customHeight="1"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</row>
    <row r="547" spans="2:16" ht="15.75" customHeight="1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</row>
    <row r="548" spans="2:16" ht="15.75" customHeight="1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</row>
    <row r="549" spans="2:16" ht="15.75" customHeight="1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</row>
    <row r="550" spans="2:16" ht="15.75" customHeight="1"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</row>
    <row r="551" spans="2:16" ht="15.75" customHeight="1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</row>
    <row r="552" spans="2:16" ht="15.75" customHeight="1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</row>
    <row r="553" spans="2:16" ht="15.75" customHeight="1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</row>
    <row r="554" spans="2:16" ht="15.75" customHeight="1"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</row>
    <row r="555" spans="2:16" ht="15.75" customHeight="1"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</row>
    <row r="556" spans="2:16" ht="15.75" customHeight="1"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</row>
    <row r="557" spans="2:16" ht="15.75" customHeight="1"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</row>
    <row r="558" spans="2:16" ht="15.75" customHeight="1"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</row>
    <row r="559" spans="2:16" ht="15.75" customHeight="1"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</row>
    <row r="560" spans="2:16" ht="15.75" customHeight="1"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</row>
    <row r="561" spans="2:16" ht="15.75" customHeight="1"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</row>
    <row r="562" spans="2:16" ht="15.75" customHeight="1"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</row>
    <row r="563" spans="2:16" ht="15.75" customHeight="1"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</row>
    <row r="564" spans="2:16" ht="15.75" customHeight="1"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</row>
    <row r="565" spans="2:16" ht="15.75" customHeight="1"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</row>
    <row r="566" spans="2:16" ht="15.75" customHeight="1"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</row>
    <row r="567" spans="2:16" ht="15.75" customHeight="1"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</row>
    <row r="568" spans="2:16" ht="15.75" customHeight="1"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</row>
    <row r="569" spans="2:16" ht="15.75" customHeight="1"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</row>
    <row r="570" spans="2:16" ht="15.75" customHeight="1"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</row>
    <row r="571" spans="2:16" ht="15.75" customHeight="1"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</row>
    <row r="572" spans="2:16" ht="15.75" customHeight="1"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</row>
    <row r="573" spans="2:16" ht="15.75" customHeight="1"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</row>
    <row r="574" spans="2:16" ht="15.75" customHeight="1"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</row>
    <row r="575" spans="2:16" ht="15" customHeight="1"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</row>
    <row r="576" spans="2:16" ht="15" customHeight="1"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</row>
    <row r="577" spans="2:16" ht="15" customHeight="1"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</row>
    <row r="578" spans="2:16" ht="15" customHeight="1"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</row>
    <row r="579" spans="2:16" ht="15" customHeight="1"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</row>
    <row r="580" spans="2:16" ht="15.75" customHeight="1"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</row>
    <row r="581" spans="2:16" ht="15.75" customHeight="1"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</row>
    <row r="582" spans="2:16" ht="15.75" customHeight="1"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</row>
    <row r="583" spans="2:16" ht="15.75" customHeight="1"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</row>
    <row r="584" spans="2:16" ht="15.75" customHeight="1"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</row>
    <row r="585" spans="2:16" ht="15.75" customHeight="1"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</row>
    <row r="586" spans="2:16" ht="15.75" customHeight="1"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</row>
    <row r="587" spans="2:16" ht="15.75" customHeight="1"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</row>
    <row r="588" spans="2:16" ht="15.75" customHeight="1"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</row>
    <row r="589" spans="2:16" ht="15.75" customHeight="1"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</row>
    <row r="590" spans="2:16" ht="15.75" customHeight="1"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</row>
    <row r="591" spans="2:16" ht="15.75" customHeight="1"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</row>
    <row r="592" spans="2:16" ht="15.75" customHeight="1"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</row>
    <row r="593" spans="2:16" ht="15" customHeight="1"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</row>
    <row r="594" spans="2:16" ht="15" customHeight="1"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</row>
    <row r="595" spans="2:16" ht="15" customHeight="1"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</row>
    <row r="596" spans="2:16" ht="15" customHeight="1"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</row>
    <row r="597" spans="2:16" ht="15" customHeight="1"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</row>
    <row r="598" spans="2:16" ht="15" customHeight="1"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</row>
    <row r="599" spans="2:16" ht="15" customHeight="1"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</row>
    <row r="600" spans="2:16" ht="15" customHeight="1"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</row>
    <row r="601" spans="2:14" ht="15.75" customHeight="1">
      <c r="B601" s="74"/>
      <c r="C601" s="64"/>
      <c r="D601" s="64"/>
      <c r="E601" s="64"/>
      <c r="F601" s="64"/>
      <c r="G601" s="64"/>
      <c r="H601" s="64"/>
      <c r="I601" s="64"/>
      <c r="J601" s="64"/>
      <c r="K601" s="21"/>
      <c r="L601" s="21"/>
      <c r="M601" s="21"/>
      <c r="N601" s="21"/>
    </row>
    <row r="602" spans="2:14" ht="15.75" customHeight="1">
      <c r="B602" s="109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</row>
  </sheetData>
  <sheetProtection password="A6D1" sheet="1" insertRows="0" deleteRows="0"/>
  <mergeCells count="78">
    <mergeCell ref="M182:P182"/>
    <mergeCell ref="M177:P177"/>
    <mergeCell ref="M208:P208"/>
    <mergeCell ref="M209:P209"/>
    <mergeCell ref="M210:P210"/>
    <mergeCell ref="M215:P215"/>
    <mergeCell ref="C149:M149"/>
    <mergeCell ref="N118:P118"/>
    <mergeCell ref="N192:P192"/>
    <mergeCell ref="F190:G190"/>
    <mergeCell ref="F116:G116"/>
    <mergeCell ref="M139:P139"/>
    <mergeCell ref="M140:P140"/>
    <mergeCell ref="M145:P145"/>
    <mergeCell ref="M176:P176"/>
    <mergeCell ref="N189:P189"/>
    <mergeCell ref="M100:P100"/>
    <mergeCell ref="C111:M111"/>
    <mergeCell ref="C37:M37"/>
    <mergeCell ref="C71:M71"/>
    <mergeCell ref="M102:P102"/>
    <mergeCell ref="M107:P107"/>
    <mergeCell ref="C185:M185"/>
    <mergeCell ref="M178:P178"/>
    <mergeCell ref="N115:P115"/>
    <mergeCell ref="C110:M110"/>
    <mergeCell ref="N20:P20"/>
    <mergeCell ref="C73:M73"/>
    <mergeCell ref="F78:G78"/>
    <mergeCell ref="C183:M183"/>
    <mergeCell ref="C147:M147"/>
    <mergeCell ref="N156:P156"/>
    <mergeCell ref="C109:M109"/>
    <mergeCell ref="M62:P62"/>
    <mergeCell ref="M63:P63"/>
    <mergeCell ref="M68:P68"/>
    <mergeCell ref="M101:P101"/>
    <mergeCell ref="E189:G189"/>
    <mergeCell ref="C148:M148"/>
    <mergeCell ref="F154:G154"/>
    <mergeCell ref="N153:P153"/>
    <mergeCell ref="C184:M184"/>
    <mergeCell ref="E77:G77"/>
    <mergeCell ref="N42:P42"/>
    <mergeCell ref="N77:P77"/>
    <mergeCell ref="M61:P61"/>
    <mergeCell ref="N80:P80"/>
    <mergeCell ref="E153:G153"/>
    <mergeCell ref="E115:G115"/>
    <mergeCell ref="F43:G43"/>
    <mergeCell ref="M138:P138"/>
    <mergeCell ref="N45:P45"/>
    <mergeCell ref="C36:M36"/>
    <mergeCell ref="C72:M72"/>
    <mergeCell ref="C38:M38"/>
    <mergeCell ref="E4:K4"/>
    <mergeCell ref="M26:P26"/>
    <mergeCell ref="M27:P27"/>
    <mergeCell ref="M28:P28"/>
    <mergeCell ref="M33:P33"/>
    <mergeCell ref="C39:M39"/>
    <mergeCell ref="E42:G42"/>
    <mergeCell ref="N17:P17"/>
    <mergeCell ref="N18:P18"/>
    <mergeCell ref="N19:P19"/>
    <mergeCell ref="E2:K2"/>
    <mergeCell ref="N14:P14"/>
    <mergeCell ref="N15:P15"/>
    <mergeCell ref="N10:P10"/>
    <mergeCell ref="N16:P16"/>
    <mergeCell ref="E7:G7"/>
    <mergeCell ref="N7:P7"/>
    <mergeCell ref="E1:K1"/>
    <mergeCell ref="N11:P11"/>
    <mergeCell ref="N12:P12"/>
    <mergeCell ref="N13:P13"/>
    <mergeCell ref="E3:K3"/>
    <mergeCell ref="F8:G8"/>
  </mergeCells>
  <dataValidations count="2">
    <dataValidation type="whole" allowBlank="1" showInputMessage="1" showErrorMessage="1" errorTitle="Nhập sai" error="Nhập sai dữ liệu" sqref="D11:M11 D157:M157 D81:M81 D46:M46 D119:M119 D193:G193">
      <formula1>0</formula1>
      <formula2>100000000</formula2>
    </dataValidation>
    <dataValidation type="whole" allowBlank="1" showInputMessage="1" showErrorMessage="1" promptTitle="Nhập sô!" prompt="Nhập số liệu" errorTitle="Lỗi" error="Chỉ được nhập số!" sqref="D120:M137 D194:M207 C158:M175 D82:M99 D47:M60 D13:M25">
      <formula1>0</formula1>
      <formula2>9999999</formula2>
    </dataValidation>
  </dataValidations>
  <printOptions/>
  <pageMargins left="0.76" right="0.25" top="0.4" bottom="0" header="0.5" footer="0.5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S474"/>
  <sheetViews>
    <sheetView zoomScalePageLayoutView="0" workbookViewId="0" topLeftCell="A19">
      <selection activeCell="G11" sqref="G11"/>
    </sheetView>
  </sheetViews>
  <sheetFormatPr defaultColWidth="9.140625" defaultRowHeight="12.75"/>
  <cols>
    <col min="1" max="1" width="26.7109375" style="0" customWidth="1"/>
    <col min="2" max="2" width="7.140625" style="0" customWidth="1"/>
    <col min="3" max="3" width="8.00390625" style="0" customWidth="1"/>
    <col min="4" max="4" width="5.8515625" style="0" customWidth="1"/>
    <col min="5" max="5" width="7.140625" style="0" customWidth="1"/>
    <col min="6" max="6" width="8.140625" style="0" customWidth="1"/>
    <col min="7" max="10" width="7.421875" style="0" customWidth="1"/>
    <col min="11" max="12" width="11.28125" style="0" customWidth="1"/>
    <col min="13" max="13" width="9.8515625" style="0" customWidth="1"/>
  </cols>
  <sheetData>
    <row r="1" spans="1:16" s="34" customFormat="1" ht="15.75" customHeight="1">
      <c r="A1" s="31" t="s">
        <v>160</v>
      </c>
      <c r="B1" s="566" t="s">
        <v>123</v>
      </c>
      <c r="C1" s="566"/>
      <c r="D1" s="566"/>
      <c r="E1" s="566"/>
      <c r="F1" s="566"/>
      <c r="G1" s="566"/>
      <c r="H1" s="566"/>
      <c r="I1" s="566"/>
      <c r="J1" s="566"/>
      <c r="K1" s="233" t="s">
        <v>78</v>
      </c>
      <c r="L1" s="260"/>
      <c r="M1" s="260"/>
      <c r="N1" s="24"/>
      <c r="O1" s="24"/>
      <c r="P1" s="20"/>
    </row>
    <row r="2" spans="1:16" s="34" customFormat="1" ht="15.75" customHeight="1">
      <c r="A2" s="36" t="s">
        <v>75</v>
      </c>
      <c r="B2" s="582" t="s">
        <v>949</v>
      </c>
      <c r="C2" s="582"/>
      <c r="D2" s="582"/>
      <c r="E2" s="582"/>
      <c r="F2" s="611"/>
      <c r="G2" s="611"/>
      <c r="H2" s="611"/>
      <c r="I2" s="611"/>
      <c r="J2" s="611"/>
      <c r="K2" s="233" t="str">
        <f>Bia!$C$10</f>
        <v>Tr.ĐH Hùng Vương</v>
      </c>
      <c r="L2" s="263"/>
      <c r="M2" s="263"/>
      <c r="N2" s="29"/>
      <c r="O2" s="29"/>
      <c r="P2" s="20"/>
    </row>
    <row r="3" spans="1:16" s="34" customFormat="1" ht="15.75" customHeight="1">
      <c r="A3" s="36" t="s">
        <v>76</v>
      </c>
      <c r="B3" s="257"/>
      <c r="C3" s="570" t="s">
        <v>53</v>
      </c>
      <c r="D3" s="570"/>
      <c r="E3" s="570"/>
      <c r="F3" s="570"/>
      <c r="G3" s="570"/>
      <c r="H3" s="570"/>
      <c r="I3" s="570"/>
      <c r="J3" s="263"/>
      <c r="K3" s="263"/>
      <c r="L3" s="263"/>
      <c r="M3" s="263"/>
      <c r="N3" s="29"/>
      <c r="O3" s="29"/>
      <c r="P3" s="20"/>
    </row>
    <row r="4" spans="1:16" s="34" customFormat="1" ht="15.75" customHeight="1">
      <c r="A4" s="36" t="s">
        <v>77</v>
      </c>
      <c r="B4" s="257"/>
      <c r="C4" s="570" t="s">
        <v>162</v>
      </c>
      <c r="D4" s="570"/>
      <c r="E4" s="570"/>
      <c r="F4" s="570"/>
      <c r="G4" s="570"/>
      <c r="H4" s="570"/>
      <c r="I4" s="570"/>
      <c r="J4" s="239"/>
      <c r="K4" s="263"/>
      <c r="L4" s="263"/>
      <c r="M4" s="263"/>
      <c r="N4" s="29"/>
      <c r="O4" s="29"/>
      <c r="P4" s="20"/>
    </row>
    <row r="5" spans="1:16" s="34" customFormat="1" ht="15.75" customHeight="1">
      <c r="A5" s="41" t="s">
        <v>79</v>
      </c>
      <c r="B5" s="257"/>
      <c r="C5" s="257"/>
      <c r="D5" s="257"/>
      <c r="E5" s="257"/>
      <c r="F5" s="257"/>
      <c r="G5" s="257"/>
      <c r="H5" s="257"/>
      <c r="I5" s="257"/>
      <c r="J5" s="257"/>
      <c r="K5" s="263"/>
      <c r="L5" s="263"/>
      <c r="M5" s="263"/>
      <c r="N5" s="29"/>
      <c r="O5" s="29"/>
      <c r="P5" s="20"/>
    </row>
    <row r="6" spans="1:16" s="34" customFormat="1" ht="14.25" customHeight="1">
      <c r="A6" s="64"/>
      <c r="B6" s="278"/>
      <c r="C6" s="265"/>
      <c r="D6" s="239"/>
      <c r="E6" s="239"/>
      <c r="F6" s="239"/>
      <c r="G6" s="239"/>
      <c r="H6" s="239"/>
      <c r="I6" s="239"/>
      <c r="J6" s="239"/>
      <c r="K6" s="266"/>
      <c r="L6" s="266"/>
      <c r="M6" s="266"/>
      <c r="N6" s="87"/>
      <c r="O6" s="87"/>
      <c r="P6" s="16"/>
    </row>
    <row r="7" spans="1:16" s="34" customFormat="1" ht="25.5" customHeight="1">
      <c r="A7" s="91"/>
      <c r="B7" s="92" t="s">
        <v>125</v>
      </c>
      <c r="C7" s="92" t="s">
        <v>33</v>
      </c>
      <c r="D7" s="605" t="s">
        <v>82</v>
      </c>
      <c r="E7" s="606"/>
      <c r="F7" s="607"/>
      <c r="G7" s="93" t="s">
        <v>130</v>
      </c>
      <c r="H7" s="94"/>
      <c r="I7" s="94"/>
      <c r="J7" s="94"/>
      <c r="K7" s="608" t="s">
        <v>26</v>
      </c>
      <c r="L7" s="609"/>
      <c r="M7" s="610"/>
      <c r="N7" s="96"/>
      <c r="O7" s="16"/>
      <c r="P7" s="16"/>
    </row>
    <row r="8" spans="1:16" s="34" customFormat="1" ht="19.5" customHeight="1">
      <c r="A8" s="97"/>
      <c r="B8" s="92" t="s">
        <v>126</v>
      </c>
      <c r="C8" s="92" t="s">
        <v>127</v>
      </c>
      <c r="D8" s="9" t="s">
        <v>14</v>
      </c>
      <c r="E8" s="598" t="s">
        <v>43</v>
      </c>
      <c r="F8" s="599"/>
      <c r="G8" s="7" t="s">
        <v>131</v>
      </c>
      <c r="H8" s="7" t="s">
        <v>131</v>
      </c>
      <c r="I8" s="7" t="s">
        <v>131</v>
      </c>
      <c r="J8" s="7" t="s">
        <v>131</v>
      </c>
      <c r="K8" s="98"/>
      <c r="L8" s="35"/>
      <c r="M8" s="99"/>
      <c r="N8" s="96"/>
      <c r="O8" s="16"/>
      <c r="P8" s="16"/>
    </row>
    <row r="9" spans="1:16" s="100" customFormat="1" ht="17.25" customHeight="1">
      <c r="A9" s="97"/>
      <c r="B9" s="92"/>
      <c r="C9" s="92"/>
      <c r="D9" s="92"/>
      <c r="E9" s="9" t="s">
        <v>128</v>
      </c>
      <c r="F9" s="9" t="s">
        <v>129</v>
      </c>
      <c r="G9" s="9" t="s">
        <v>132</v>
      </c>
      <c r="H9" s="9" t="s">
        <v>133</v>
      </c>
      <c r="I9" s="9" t="s">
        <v>134</v>
      </c>
      <c r="J9" s="9" t="s">
        <v>135</v>
      </c>
      <c r="K9" s="101"/>
      <c r="L9" s="102"/>
      <c r="M9" s="103"/>
      <c r="N9" s="96"/>
      <c r="O9" s="16"/>
      <c r="P9" s="16"/>
    </row>
    <row r="10" spans="1:16" s="34" customFormat="1" ht="15.75" customHeight="1">
      <c r="A10" s="56"/>
      <c r="B10" s="56">
        <v>1</v>
      </c>
      <c r="C10" s="56">
        <v>2</v>
      </c>
      <c r="D10" s="56">
        <v>3</v>
      </c>
      <c r="E10" s="56">
        <v>4</v>
      </c>
      <c r="F10" s="56">
        <v>5</v>
      </c>
      <c r="G10" s="56">
        <v>6</v>
      </c>
      <c r="H10" s="56">
        <v>7</v>
      </c>
      <c r="I10" s="56">
        <v>8</v>
      </c>
      <c r="J10" s="56">
        <v>9</v>
      </c>
      <c r="K10" s="602">
        <v>10</v>
      </c>
      <c r="L10" s="603"/>
      <c r="M10" s="604"/>
      <c r="N10" s="96"/>
      <c r="O10" s="16"/>
      <c r="P10" s="16"/>
    </row>
    <row r="11" spans="1:16" s="34" customFormat="1" ht="16.5" customHeight="1">
      <c r="A11" s="209" t="s">
        <v>33</v>
      </c>
      <c r="B11" s="204"/>
      <c r="C11" s="185">
        <f>SUM(C12:C25)</f>
        <v>809</v>
      </c>
      <c r="D11" s="185">
        <f aca="true" t="shared" si="0" ref="D11:J11">SUM(D12:D25)</f>
        <v>611</v>
      </c>
      <c r="E11" s="185">
        <f t="shared" si="0"/>
        <v>168</v>
      </c>
      <c r="F11" s="185">
        <f t="shared" si="0"/>
        <v>145</v>
      </c>
      <c r="G11" s="185">
        <f t="shared" si="0"/>
        <v>195</v>
      </c>
      <c r="H11" s="185">
        <f t="shared" si="0"/>
        <v>255</v>
      </c>
      <c r="I11" s="185">
        <f t="shared" si="0"/>
        <v>351</v>
      </c>
      <c r="J11" s="185">
        <f t="shared" si="0"/>
        <v>16</v>
      </c>
      <c r="K11" s="304"/>
      <c r="L11" s="305"/>
      <c r="M11" s="306"/>
      <c r="N11" s="96"/>
      <c r="O11" s="16"/>
      <c r="P11" s="16"/>
    </row>
    <row r="12" spans="1:16" s="34" customFormat="1" ht="16.5" customHeight="1">
      <c r="A12" s="280" t="s">
        <v>401</v>
      </c>
      <c r="B12" s="192">
        <f aca="true" t="shared" si="1" ref="B12:B25">IF(ISNA(VLOOKUP(A12,NGHANH_CD_LIST,2,FALSE)),"",VLOOKUP(A12,NGHANH_CD_LIST,2,FALSE))</f>
        <v>511402</v>
      </c>
      <c r="C12" s="241">
        <v>800</v>
      </c>
      <c r="D12" s="241">
        <v>604</v>
      </c>
      <c r="E12" s="241">
        <v>167</v>
      </c>
      <c r="F12" s="241">
        <v>145</v>
      </c>
      <c r="G12" s="241">
        <v>195</v>
      </c>
      <c r="H12" s="241">
        <v>255</v>
      </c>
      <c r="I12" s="241">
        <v>343</v>
      </c>
      <c r="J12" s="241">
        <v>15</v>
      </c>
      <c r="K12" s="287" t="s">
        <v>139</v>
      </c>
      <c r="L12" s="269"/>
      <c r="M12" s="270"/>
      <c r="N12" s="96"/>
      <c r="O12" s="16"/>
      <c r="P12" s="16"/>
    </row>
    <row r="13" spans="1:16" s="34" customFormat="1" ht="16.5" customHeight="1">
      <c r="A13" s="280" t="s">
        <v>403</v>
      </c>
      <c r="B13" s="192">
        <f t="shared" si="1"/>
        <v>512101</v>
      </c>
      <c r="C13" s="241">
        <v>9</v>
      </c>
      <c r="D13" s="241">
        <v>7</v>
      </c>
      <c r="E13" s="241">
        <v>1</v>
      </c>
      <c r="F13" s="241"/>
      <c r="G13" s="241"/>
      <c r="H13" s="241"/>
      <c r="I13" s="241">
        <v>8</v>
      </c>
      <c r="J13" s="241">
        <v>1</v>
      </c>
      <c r="K13" s="287" t="s">
        <v>140</v>
      </c>
      <c r="L13" s="269"/>
      <c r="M13" s="270"/>
      <c r="N13" s="96"/>
      <c r="O13" s="16"/>
      <c r="P13" s="16"/>
    </row>
    <row r="14" spans="1:16" s="34" customFormat="1" ht="16.5" customHeight="1">
      <c r="A14" s="280"/>
      <c r="B14" s="192">
        <f t="shared" si="1"/>
      </c>
      <c r="C14" s="241"/>
      <c r="D14" s="241"/>
      <c r="E14" s="241"/>
      <c r="F14" s="241"/>
      <c r="G14" s="241"/>
      <c r="H14" s="241"/>
      <c r="I14" s="241"/>
      <c r="J14" s="241"/>
      <c r="K14" s="287" t="s">
        <v>141</v>
      </c>
      <c r="L14" s="269"/>
      <c r="M14" s="270"/>
      <c r="N14" s="96"/>
      <c r="O14" s="16"/>
      <c r="P14" s="16"/>
    </row>
    <row r="15" spans="1:16" s="34" customFormat="1" ht="16.5" customHeight="1">
      <c r="A15" s="280"/>
      <c r="B15" s="192">
        <f t="shared" si="1"/>
      </c>
      <c r="C15" s="241"/>
      <c r="D15" s="241"/>
      <c r="E15" s="241"/>
      <c r="F15" s="241"/>
      <c r="G15" s="241"/>
      <c r="H15" s="241"/>
      <c r="I15" s="241"/>
      <c r="J15" s="241"/>
      <c r="K15" s="298" t="s">
        <v>142</v>
      </c>
      <c r="L15" s="269"/>
      <c r="M15" s="270"/>
      <c r="N15" s="96"/>
      <c r="O15" s="16"/>
      <c r="P15" s="16"/>
    </row>
    <row r="16" spans="1:16" s="34" customFormat="1" ht="16.5" customHeight="1">
      <c r="A16" s="280"/>
      <c r="B16" s="192">
        <f t="shared" si="1"/>
      </c>
      <c r="C16" s="241"/>
      <c r="D16" s="241"/>
      <c r="E16" s="241"/>
      <c r="F16" s="241"/>
      <c r="G16" s="241"/>
      <c r="H16" s="241"/>
      <c r="I16" s="241"/>
      <c r="J16" s="241"/>
      <c r="K16" s="298" t="s">
        <v>143</v>
      </c>
      <c r="L16" s="269"/>
      <c r="M16" s="270"/>
      <c r="N16" s="96"/>
      <c r="O16" s="16"/>
      <c r="P16" s="16"/>
    </row>
    <row r="17" spans="1:16" s="34" customFormat="1" ht="16.5" customHeight="1">
      <c r="A17" s="280"/>
      <c r="B17" s="192">
        <f t="shared" si="1"/>
      </c>
      <c r="C17" s="241"/>
      <c r="D17" s="241"/>
      <c r="E17" s="241"/>
      <c r="F17" s="241"/>
      <c r="G17" s="241"/>
      <c r="H17" s="241"/>
      <c r="I17" s="241"/>
      <c r="J17" s="241"/>
      <c r="K17" s="298" t="s">
        <v>144</v>
      </c>
      <c r="L17" s="269"/>
      <c r="M17" s="270"/>
      <c r="N17" s="96"/>
      <c r="O17" s="16"/>
      <c r="P17" s="16"/>
    </row>
    <row r="18" spans="1:16" s="34" customFormat="1" ht="16.5" customHeight="1">
      <c r="A18" s="280"/>
      <c r="B18" s="192">
        <f t="shared" si="1"/>
      </c>
      <c r="C18" s="241"/>
      <c r="D18" s="241"/>
      <c r="E18" s="291"/>
      <c r="F18" s="291"/>
      <c r="G18" s="291"/>
      <c r="H18" s="291"/>
      <c r="I18" s="291"/>
      <c r="J18" s="291"/>
      <c r="K18" s="298" t="s">
        <v>163</v>
      </c>
      <c r="L18" s="269"/>
      <c r="M18" s="270"/>
      <c r="N18" s="96"/>
      <c r="O18" s="16"/>
      <c r="P18" s="16"/>
    </row>
    <row r="19" spans="1:16" s="34" customFormat="1" ht="16.5" customHeight="1">
      <c r="A19" s="280"/>
      <c r="B19" s="192">
        <f t="shared" si="1"/>
      </c>
      <c r="C19" s="241"/>
      <c r="D19" s="241"/>
      <c r="E19" s="241"/>
      <c r="F19" s="241"/>
      <c r="G19" s="241"/>
      <c r="H19" s="241"/>
      <c r="I19" s="241"/>
      <c r="J19" s="241"/>
      <c r="K19" s="298" t="s">
        <v>146</v>
      </c>
      <c r="L19" s="269"/>
      <c r="M19" s="270"/>
      <c r="N19" s="96"/>
      <c r="O19" s="16"/>
      <c r="P19" s="16"/>
    </row>
    <row r="20" spans="1:16" s="34" customFormat="1" ht="16.5" customHeight="1">
      <c r="A20" s="280"/>
      <c r="B20" s="192">
        <f t="shared" si="1"/>
      </c>
      <c r="C20" s="241"/>
      <c r="D20" s="241"/>
      <c r="E20" s="241"/>
      <c r="F20" s="241"/>
      <c r="G20" s="241"/>
      <c r="H20" s="241"/>
      <c r="I20" s="241"/>
      <c r="J20" s="241"/>
      <c r="K20" s="298"/>
      <c r="L20" s="269"/>
      <c r="M20" s="270"/>
      <c r="N20" s="96"/>
      <c r="O20" s="16"/>
      <c r="P20" s="16"/>
    </row>
    <row r="21" spans="1:16" s="34" customFormat="1" ht="16.5" customHeight="1">
      <c r="A21" s="280"/>
      <c r="B21" s="192">
        <f t="shared" si="1"/>
      </c>
      <c r="C21" s="241"/>
      <c r="D21" s="241"/>
      <c r="E21" s="241"/>
      <c r="F21" s="241"/>
      <c r="G21" s="241"/>
      <c r="H21" s="241"/>
      <c r="I21" s="241"/>
      <c r="J21" s="241"/>
      <c r="K21" s="283"/>
      <c r="L21" s="269"/>
      <c r="M21" s="270"/>
      <c r="N21" s="96"/>
      <c r="O21" s="16"/>
      <c r="P21" s="16"/>
    </row>
    <row r="22" spans="1:16" s="34" customFormat="1" ht="16.5" customHeight="1">
      <c r="A22" s="280"/>
      <c r="B22" s="192">
        <f t="shared" si="1"/>
      </c>
      <c r="C22" s="241"/>
      <c r="D22" s="241"/>
      <c r="E22" s="241"/>
      <c r="F22" s="241"/>
      <c r="G22" s="241"/>
      <c r="H22" s="241"/>
      <c r="I22" s="241"/>
      <c r="J22" s="241"/>
      <c r="K22" s="283"/>
      <c r="L22" s="269"/>
      <c r="M22" s="270"/>
      <c r="N22" s="96"/>
      <c r="O22" s="16"/>
      <c r="P22" s="16"/>
    </row>
    <row r="23" spans="1:16" s="34" customFormat="1" ht="16.5" customHeight="1">
      <c r="A23" s="280"/>
      <c r="B23" s="192">
        <f t="shared" si="1"/>
      </c>
      <c r="C23" s="241"/>
      <c r="D23" s="241"/>
      <c r="E23" s="241"/>
      <c r="F23" s="241"/>
      <c r="G23" s="241"/>
      <c r="H23" s="241"/>
      <c r="I23" s="241"/>
      <c r="J23" s="241"/>
      <c r="K23" s="283"/>
      <c r="L23" s="269"/>
      <c r="M23" s="270"/>
      <c r="N23" s="96"/>
      <c r="O23" s="16"/>
      <c r="P23" s="16"/>
    </row>
    <row r="24" spans="1:16" s="34" customFormat="1" ht="16.5" customHeight="1">
      <c r="A24" s="280"/>
      <c r="B24" s="192">
        <f t="shared" si="1"/>
      </c>
      <c r="C24" s="241"/>
      <c r="D24" s="241"/>
      <c r="E24" s="241"/>
      <c r="F24" s="241"/>
      <c r="G24" s="241"/>
      <c r="H24" s="241"/>
      <c r="I24" s="241"/>
      <c r="J24" s="241"/>
      <c r="K24" s="283"/>
      <c r="L24" s="269"/>
      <c r="M24" s="270"/>
      <c r="N24" s="96"/>
      <c r="O24" s="16"/>
      <c r="P24" s="16"/>
    </row>
    <row r="25" spans="1:16" s="34" customFormat="1" ht="16.5" customHeight="1">
      <c r="A25" s="281"/>
      <c r="B25" s="193">
        <f t="shared" si="1"/>
      </c>
      <c r="C25" s="242"/>
      <c r="D25" s="242"/>
      <c r="E25" s="242"/>
      <c r="F25" s="242"/>
      <c r="G25" s="242"/>
      <c r="H25" s="242"/>
      <c r="I25" s="242"/>
      <c r="J25" s="242"/>
      <c r="K25" s="271"/>
      <c r="L25" s="272"/>
      <c r="M25" s="273"/>
      <c r="N25" s="96"/>
      <c r="O25" s="16"/>
      <c r="P25" s="16"/>
    </row>
    <row r="26" spans="1:19" s="34" customFormat="1" ht="15.75" customHeight="1">
      <c r="A26" s="257"/>
      <c r="B26" s="231"/>
      <c r="C26" s="249"/>
      <c r="D26" s="249"/>
      <c r="E26" s="249"/>
      <c r="F26" s="249"/>
      <c r="G26" s="249"/>
      <c r="H26" s="249"/>
      <c r="I26" s="249"/>
      <c r="J26" s="616" t="s">
        <v>952</v>
      </c>
      <c r="K26" s="616"/>
      <c r="L26" s="616"/>
      <c r="M26" s="616"/>
      <c r="N26" s="274"/>
      <c r="O26" s="274"/>
      <c r="P26" s="274"/>
      <c r="Q26" s="274"/>
      <c r="R26" s="16"/>
      <c r="S26" s="16"/>
    </row>
    <row r="27" spans="1:19" s="34" customFormat="1" ht="15.75" customHeight="1">
      <c r="A27" s="246" t="s">
        <v>112</v>
      </c>
      <c r="B27" s="257"/>
      <c r="C27" s="249"/>
      <c r="D27" s="249"/>
      <c r="E27" s="249"/>
      <c r="F27" s="249"/>
      <c r="G27" s="249"/>
      <c r="H27" s="249"/>
      <c r="I27" s="249"/>
      <c r="J27" s="570" t="s">
        <v>115</v>
      </c>
      <c r="K27" s="570"/>
      <c r="L27" s="570"/>
      <c r="M27" s="570"/>
      <c r="N27" s="25"/>
      <c r="R27" s="16"/>
      <c r="S27" s="16"/>
    </row>
    <row r="28" spans="1:19" s="34" customFormat="1" ht="15.75" customHeight="1">
      <c r="A28" s="246" t="s">
        <v>113</v>
      </c>
      <c r="B28" s="257"/>
      <c r="C28" s="249"/>
      <c r="D28" s="249"/>
      <c r="E28" s="249"/>
      <c r="F28" s="249"/>
      <c r="G28" s="249"/>
      <c r="H28" s="249"/>
      <c r="I28" s="249"/>
      <c r="J28" s="571" t="s">
        <v>116</v>
      </c>
      <c r="K28" s="571"/>
      <c r="L28" s="571"/>
      <c r="M28" s="571"/>
      <c r="N28" s="69"/>
      <c r="R28" s="16"/>
      <c r="S28" s="16"/>
    </row>
    <row r="29" spans="1:19" s="34" customFormat="1" ht="15.75" customHeight="1">
      <c r="A29" s="249"/>
      <c r="B29" s="257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5"/>
      <c r="N29" s="67"/>
      <c r="O29" s="67"/>
      <c r="R29" s="16"/>
      <c r="S29" s="16"/>
    </row>
    <row r="30" spans="1:19" s="34" customFormat="1" ht="15.75" customHeight="1">
      <c r="A30" s="246"/>
      <c r="B30" s="257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5"/>
      <c r="N30" s="67"/>
      <c r="O30" s="67"/>
      <c r="R30" s="16"/>
      <c r="S30" s="16"/>
    </row>
    <row r="31" spans="1:19" s="34" customFormat="1" ht="15.75" customHeight="1">
      <c r="A31" s="246"/>
      <c r="B31" s="257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5"/>
      <c r="N31" s="67"/>
      <c r="O31" s="67"/>
      <c r="R31" s="16"/>
      <c r="S31" s="16"/>
    </row>
    <row r="32" spans="1:19" s="34" customFormat="1" ht="15.75" customHeight="1">
      <c r="A32" s="246"/>
      <c r="B32" s="257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5"/>
      <c r="N32" s="70"/>
      <c r="O32" s="70"/>
      <c r="P32" s="71"/>
      <c r="Q32" s="71"/>
      <c r="R32" s="16"/>
      <c r="S32" s="16"/>
    </row>
    <row r="33" spans="1:19" s="34" customFormat="1" ht="15.75" customHeight="1">
      <c r="A33" s="246" t="s">
        <v>948</v>
      </c>
      <c r="B33" s="257"/>
      <c r="C33" s="249"/>
      <c r="D33" s="249"/>
      <c r="E33" s="249"/>
      <c r="F33" s="249"/>
      <c r="G33" s="249"/>
      <c r="H33" s="249"/>
      <c r="I33" s="249"/>
      <c r="J33" s="561"/>
      <c r="K33" s="561"/>
      <c r="L33" s="561"/>
      <c r="M33" s="561"/>
      <c r="N33" s="66"/>
      <c r="R33" s="16"/>
      <c r="S33" s="16"/>
    </row>
    <row r="34" spans="2:19" s="34" customFormat="1" ht="15.75" customHeight="1">
      <c r="B34" s="7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21"/>
      <c r="N34" s="21"/>
      <c r="O34" s="21"/>
      <c r="P34" s="21"/>
      <c r="Q34" s="96"/>
      <c r="R34" s="16"/>
      <c r="S34" s="16"/>
    </row>
    <row r="35" spans="1:16" s="34" customFormat="1" ht="15.75" customHeight="1">
      <c r="A35" s="74"/>
      <c r="B35" s="64"/>
      <c r="C35" s="64"/>
      <c r="D35" s="64"/>
      <c r="E35" s="64"/>
      <c r="F35" s="64"/>
      <c r="G35" s="64"/>
      <c r="H35" s="64"/>
      <c r="I35" s="64"/>
      <c r="J35" s="64"/>
      <c r="K35" s="21"/>
      <c r="L35" s="21"/>
      <c r="M35" s="21"/>
      <c r="N35" s="96"/>
      <c r="O35" s="16"/>
      <c r="P35" s="16"/>
    </row>
    <row r="36" spans="1:16" s="34" customFormat="1" ht="16.5" customHeight="1">
      <c r="A36" s="31" t="s">
        <v>164</v>
      </c>
      <c r="B36" s="566" t="s">
        <v>123</v>
      </c>
      <c r="C36" s="566"/>
      <c r="D36" s="566"/>
      <c r="E36" s="566"/>
      <c r="F36" s="566"/>
      <c r="G36" s="566"/>
      <c r="H36" s="566"/>
      <c r="I36" s="566"/>
      <c r="J36" s="566"/>
      <c r="K36" s="233" t="s">
        <v>78</v>
      </c>
      <c r="L36" s="263"/>
      <c r="M36" s="263"/>
      <c r="N36" s="29"/>
      <c r="O36" s="29"/>
      <c r="P36" s="20"/>
    </row>
    <row r="37" spans="1:16" s="34" customFormat="1" ht="16.5" customHeight="1">
      <c r="A37" s="36" t="s">
        <v>75</v>
      </c>
      <c r="B37" s="582" t="s">
        <v>949</v>
      </c>
      <c r="C37" s="582"/>
      <c r="D37" s="582"/>
      <c r="E37" s="582"/>
      <c r="F37" s="611"/>
      <c r="G37" s="611"/>
      <c r="H37" s="611"/>
      <c r="I37" s="611"/>
      <c r="J37" s="611"/>
      <c r="K37" s="233" t="str">
        <f>Bia!$C$10</f>
        <v>Tr.ĐH Hùng Vương</v>
      </c>
      <c r="L37" s="263"/>
      <c r="M37" s="263"/>
      <c r="N37" s="29"/>
      <c r="O37" s="29"/>
      <c r="P37" s="20"/>
    </row>
    <row r="38" spans="1:16" s="34" customFormat="1" ht="16.5" customHeight="1">
      <c r="A38" s="36" t="s">
        <v>76</v>
      </c>
      <c r="B38" s="257"/>
      <c r="C38" s="570" t="s">
        <v>53</v>
      </c>
      <c r="D38" s="570"/>
      <c r="E38" s="570"/>
      <c r="F38" s="570"/>
      <c r="G38" s="570"/>
      <c r="H38" s="570"/>
      <c r="I38" s="570"/>
      <c r="J38" s="239"/>
      <c r="K38" s="263"/>
      <c r="L38" s="263"/>
      <c r="M38" s="263"/>
      <c r="N38" s="29"/>
      <c r="O38" s="29"/>
      <c r="P38" s="20"/>
    </row>
    <row r="39" spans="1:16" s="34" customFormat="1" ht="16.5" customHeight="1">
      <c r="A39" s="36" t="s">
        <v>77</v>
      </c>
      <c r="B39" s="257"/>
      <c r="C39" s="570" t="s">
        <v>54</v>
      </c>
      <c r="D39" s="570"/>
      <c r="E39" s="570"/>
      <c r="F39" s="570"/>
      <c r="G39" s="570"/>
      <c r="H39" s="570"/>
      <c r="I39" s="570"/>
      <c r="J39" s="263"/>
      <c r="K39" s="263"/>
      <c r="L39" s="263"/>
      <c r="M39" s="263"/>
      <c r="N39" s="29"/>
      <c r="O39" s="29"/>
      <c r="P39" s="20"/>
    </row>
    <row r="40" spans="1:16" s="34" customFormat="1" ht="16.5" customHeight="1">
      <c r="A40" s="41" t="s">
        <v>79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63"/>
      <c r="L40" s="263"/>
      <c r="M40" s="263"/>
      <c r="N40" s="29"/>
      <c r="O40" s="29"/>
      <c r="P40" s="20"/>
    </row>
    <row r="41" spans="1:16" s="34" customFormat="1" ht="18" customHeight="1">
      <c r="A41" s="64"/>
      <c r="B41" s="88"/>
      <c r="C41" s="90"/>
      <c r="D41" s="19"/>
      <c r="E41" s="19"/>
      <c r="F41" s="19"/>
      <c r="G41" s="19"/>
      <c r="H41" s="19"/>
      <c r="I41" s="19"/>
      <c r="J41" s="19"/>
      <c r="K41" s="87"/>
      <c r="L41" s="87"/>
      <c r="M41" s="87"/>
      <c r="N41" s="87"/>
      <c r="O41" s="87"/>
      <c r="P41" s="16"/>
    </row>
    <row r="42" spans="1:16" s="34" customFormat="1" ht="23.25" customHeight="1">
      <c r="A42" s="91"/>
      <c r="B42" s="92" t="s">
        <v>125</v>
      </c>
      <c r="C42" s="92" t="s">
        <v>33</v>
      </c>
      <c r="D42" s="605" t="s">
        <v>82</v>
      </c>
      <c r="E42" s="606"/>
      <c r="F42" s="607"/>
      <c r="G42" s="93" t="s">
        <v>130</v>
      </c>
      <c r="H42" s="94"/>
      <c r="I42" s="94"/>
      <c r="J42" s="94"/>
      <c r="K42" s="608" t="s">
        <v>26</v>
      </c>
      <c r="L42" s="609"/>
      <c r="M42" s="610"/>
      <c r="N42" s="96"/>
      <c r="O42" s="16"/>
      <c r="P42" s="16"/>
    </row>
    <row r="43" spans="1:16" s="34" customFormat="1" ht="18" customHeight="1">
      <c r="A43" s="97"/>
      <c r="B43" s="92" t="s">
        <v>126</v>
      </c>
      <c r="C43" s="92" t="s">
        <v>127</v>
      </c>
      <c r="D43" s="9" t="s">
        <v>14</v>
      </c>
      <c r="E43" s="598" t="s">
        <v>43</v>
      </c>
      <c r="F43" s="599"/>
      <c r="G43" s="7" t="s">
        <v>131</v>
      </c>
      <c r="H43" s="7" t="s">
        <v>131</v>
      </c>
      <c r="I43" s="7" t="s">
        <v>131</v>
      </c>
      <c r="J43" s="7" t="s">
        <v>131</v>
      </c>
      <c r="K43" s="98"/>
      <c r="L43" s="35"/>
      <c r="M43" s="99"/>
      <c r="N43" s="96"/>
      <c r="O43" s="16"/>
      <c r="P43" s="16"/>
    </row>
    <row r="44" spans="1:16" s="34" customFormat="1" ht="15.75" customHeight="1">
      <c r="A44" s="97"/>
      <c r="B44" s="92"/>
      <c r="C44" s="92"/>
      <c r="D44" s="92"/>
      <c r="E44" s="9" t="s">
        <v>128</v>
      </c>
      <c r="F44" s="9" t="s">
        <v>129</v>
      </c>
      <c r="G44" s="9" t="s">
        <v>132</v>
      </c>
      <c r="H44" s="9" t="s">
        <v>133</v>
      </c>
      <c r="I44" s="9" t="s">
        <v>134</v>
      </c>
      <c r="J44" s="9" t="s">
        <v>135</v>
      </c>
      <c r="K44" s="101"/>
      <c r="L44" s="102"/>
      <c r="M44" s="103"/>
      <c r="N44" s="96"/>
      <c r="O44" s="16"/>
      <c r="P44" s="16"/>
    </row>
    <row r="45" spans="1:16" s="100" customFormat="1" ht="15.75" customHeight="1">
      <c r="A45" s="56" t="s">
        <v>1</v>
      </c>
      <c r="B45" s="56">
        <v>1</v>
      </c>
      <c r="C45" s="56">
        <v>2</v>
      </c>
      <c r="D45" s="56">
        <v>3</v>
      </c>
      <c r="E45" s="56">
        <v>4</v>
      </c>
      <c r="F45" s="56">
        <v>5</v>
      </c>
      <c r="G45" s="56">
        <v>6</v>
      </c>
      <c r="H45" s="56">
        <v>7</v>
      </c>
      <c r="I45" s="56">
        <v>8</v>
      </c>
      <c r="J45" s="56">
        <v>9</v>
      </c>
      <c r="K45" s="602">
        <v>10</v>
      </c>
      <c r="L45" s="603"/>
      <c r="M45" s="604"/>
      <c r="N45" s="96"/>
      <c r="O45" s="16"/>
      <c r="P45" s="16"/>
    </row>
    <row r="46" spans="1:16" s="34" customFormat="1" ht="16.5" customHeight="1">
      <c r="A46" s="162" t="s">
        <v>33</v>
      </c>
      <c r="B46" s="184"/>
      <c r="C46" s="185">
        <f>SUM(C47:C60)</f>
        <v>0</v>
      </c>
      <c r="D46" s="185">
        <f aca="true" t="shared" si="2" ref="D46:J46">SUM(D47:D60)</f>
        <v>0</v>
      </c>
      <c r="E46" s="185">
        <f t="shared" si="2"/>
        <v>0</v>
      </c>
      <c r="F46" s="185">
        <f t="shared" si="2"/>
        <v>0</v>
      </c>
      <c r="G46" s="185">
        <f t="shared" si="2"/>
        <v>0</v>
      </c>
      <c r="H46" s="185">
        <f t="shared" si="2"/>
        <v>0</v>
      </c>
      <c r="I46" s="185">
        <f t="shared" si="2"/>
        <v>0</v>
      </c>
      <c r="J46" s="185">
        <f t="shared" si="2"/>
        <v>0</v>
      </c>
      <c r="K46" s="104"/>
      <c r="L46" s="105"/>
      <c r="M46" s="106"/>
      <c r="N46" s="96"/>
      <c r="O46" s="16"/>
      <c r="P46" s="16"/>
    </row>
    <row r="47" spans="1:16" s="34" customFormat="1" ht="16.5" customHeight="1">
      <c r="A47" s="280"/>
      <c r="B47" s="192">
        <f>IF(ISNA(VLOOKUP(A47,NGHANH_CD_LIST,2,FALSE)),"",VLOOKUP(A47,NGHANH_CD_LIST,2,FALSE))</f>
      </c>
      <c r="C47" s="282"/>
      <c r="D47" s="282"/>
      <c r="E47" s="282"/>
      <c r="F47" s="282"/>
      <c r="G47" s="282"/>
      <c r="H47" s="282"/>
      <c r="I47" s="282"/>
      <c r="J47" s="282"/>
      <c r="K47" s="287" t="s">
        <v>139</v>
      </c>
      <c r="L47" s="269"/>
      <c r="M47" s="270"/>
      <c r="N47" s="96"/>
      <c r="O47" s="16"/>
      <c r="P47" s="16"/>
    </row>
    <row r="48" spans="1:16" s="34" customFormat="1" ht="16.5" customHeight="1">
      <c r="A48" s="182"/>
      <c r="B48" s="192">
        <f>IF(ISNA(VLOOKUP(A48,NGHANH_CD_LIST,2,FALSE)),"",VLOOKUP(A48,NGHANH_CD_LIST,2,FALSE))</f>
      </c>
      <c r="C48" s="282"/>
      <c r="D48" s="282"/>
      <c r="E48" s="282"/>
      <c r="F48" s="282"/>
      <c r="G48" s="282"/>
      <c r="H48" s="282"/>
      <c r="I48" s="282"/>
      <c r="J48" s="282"/>
      <c r="K48" s="287" t="s">
        <v>140</v>
      </c>
      <c r="L48" s="269"/>
      <c r="M48" s="270"/>
      <c r="N48" s="96"/>
      <c r="O48" s="16"/>
      <c r="P48" s="16"/>
    </row>
    <row r="49" spans="1:16" s="34" customFormat="1" ht="16.5" customHeight="1">
      <c r="A49" s="280"/>
      <c r="B49" s="61"/>
      <c r="C49" s="282"/>
      <c r="D49" s="282"/>
      <c r="E49" s="282"/>
      <c r="F49" s="282"/>
      <c r="G49" s="282"/>
      <c r="H49" s="282"/>
      <c r="I49" s="282"/>
      <c r="J49" s="282"/>
      <c r="K49" s="287" t="s">
        <v>141</v>
      </c>
      <c r="L49" s="269"/>
      <c r="M49" s="270"/>
      <c r="N49" s="96"/>
      <c r="O49" s="16"/>
      <c r="P49" s="16"/>
    </row>
    <row r="50" spans="1:16" s="34" customFormat="1" ht="16.5" customHeight="1">
      <c r="A50" s="280"/>
      <c r="B50" s="61"/>
      <c r="C50" s="282"/>
      <c r="D50" s="282"/>
      <c r="E50" s="282"/>
      <c r="F50" s="282"/>
      <c r="G50" s="282"/>
      <c r="H50" s="282"/>
      <c r="I50" s="282"/>
      <c r="J50" s="282"/>
      <c r="K50" s="298"/>
      <c r="L50" s="269"/>
      <c r="M50" s="270"/>
      <c r="N50" s="96"/>
      <c r="O50" s="16"/>
      <c r="P50" s="16"/>
    </row>
    <row r="51" spans="1:16" s="34" customFormat="1" ht="16.5" customHeight="1">
      <c r="A51" s="280"/>
      <c r="B51" s="61"/>
      <c r="C51" s="282"/>
      <c r="D51" s="282"/>
      <c r="E51" s="282"/>
      <c r="F51" s="282"/>
      <c r="G51" s="282"/>
      <c r="H51" s="282"/>
      <c r="I51" s="282"/>
      <c r="J51" s="282"/>
      <c r="K51" s="298"/>
      <c r="L51" s="269"/>
      <c r="M51" s="270"/>
      <c r="N51" s="96"/>
      <c r="O51" s="16"/>
      <c r="P51" s="16"/>
    </row>
    <row r="52" spans="1:16" s="34" customFormat="1" ht="16.5" customHeight="1">
      <c r="A52" s="280"/>
      <c r="B52" s="61"/>
      <c r="C52" s="282"/>
      <c r="D52" s="282"/>
      <c r="E52" s="282"/>
      <c r="F52" s="282"/>
      <c r="G52" s="282"/>
      <c r="H52" s="282"/>
      <c r="I52" s="282"/>
      <c r="J52" s="282"/>
      <c r="K52" s="298"/>
      <c r="L52" s="269"/>
      <c r="M52" s="270"/>
      <c r="N52" s="96"/>
      <c r="O52" s="16"/>
      <c r="P52" s="16"/>
    </row>
    <row r="53" spans="1:16" s="34" customFormat="1" ht="16.5" customHeight="1">
      <c r="A53" s="280"/>
      <c r="B53" s="61"/>
      <c r="C53" s="282"/>
      <c r="D53" s="282"/>
      <c r="E53" s="284"/>
      <c r="F53" s="284"/>
      <c r="G53" s="284"/>
      <c r="H53" s="284"/>
      <c r="I53" s="284"/>
      <c r="J53" s="284"/>
      <c r="K53" s="298"/>
      <c r="L53" s="269"/>
      <c r="M53" s="270"/>
      <c r="N53" s="96"/>
      <c r="O53" s="16"/>
      <c r="P53" s="16"/>
    </row>
    <row r="54" spans="1:16" s="34" customFormat="1" ht="16.5" customHeight="1">
      <c r="A54" s="280"/>
      <c r="B54" s="61"/>
      <c r="C54" s="282"/>
      <c r="D54" s="282"/>
      <c r="E54" s="282"/>
      <c r="F54" s="282"/>
      <c r="G54" s="282"/>
      <c r="H54" s="282"/>
      <c r="I54" s="282"/>
      <c r="J54" s="282"/>
      <c r="K54" s="298"/>
      <c r="L54" s="269"/>
      <c r="M54" s="270"/>
      <c r="N54" s="96"/>
      <c r="O54" s="16"/>
      <c r="P54" s="16"/>
    </row>
    <row r="55" spans="1:16" s="34" customFormat="1" ht="16.5" customHeight="1">
      <c r="A55" s="280"/>
      <c r="B55" s="61"/>
      <c r="C55" s="282"/>
      <c r="D55" s="282"/>
      <c r="E55" s="282"/>
      <c r="F55" s="282"/>
      <c r="G55" s="282"/>
      <c r="H55" s="282"/>
      <c r="I55" s="282"/>
      <c r="J55" s="282"/>
      <c r="K55" s="298"/>
      <c r="L55" s="269"/>
      <c r="M55" s="270"/>
      <c r="N55" s="96"/>
      <c r="O55" s="16"/>
      <c r="P55" s="16"/>
    </row>
    <row r="56" spans="1:16" s="34" customFormat="1" ht="16.5" customHeight="1">
      <c r="A56" s="280"/>
      <c r="B56" s="61"/>
      <c r="C56" s="282"/>
      <c r="D56" s="282"/>
      <c r="E56" s="282"/>
      <c r="F56" s="282"/>
      <c r="G56" s="282"/>
      <c r="H56" s="282"/>
      <c r="I56" s="282"/>
      <c r="J56" s="282"/>
      <c r="K56" s="283"/>
      <c r="L56" s="269"/>
      <c r="M56" s="270"/>
      <c r="N56" s="96"/>
      <c r="O56" s="16"/>
      <c r="P56" s="16"/>
    </row>
    <row r="57" spans="1:16" s="34" customFormat="1" ht="16.5" customHeight="1">
      <c r="A57" s="280"/>
      <c r="B57" s="61"/>
      <c r="C57" s="282"/>
      <c r="D57" s="282"/>
      <c r="E57" s="282"/>
      <c r="F57" s="282"/>
      <c r="G57" s="282"/>
      <c r="H57" s="282"/>
      <c r="I57" s="282"/>
      <c r="J57" s="282"/>
      <c r="K57" s="283"/>
      <c r="L57" s="269"/>
      <c r="M57" s="270"/>
      <c r="N57" s="96"/>
      <c r="O57" s="16"/>
      <c r="P57" s="16"/>
    </row>
    <row r="58" spans="1:16" s="34" customFormat="1" ht="16.5" customHeight="1">
      <c r="A58" s="280"/>
      <c r="B58" s="61"/>
      <c r="C58" s="282"/>
      <c r="D58" s="282"/>
      <c r="E58" s="282"/>
      <c r="F58" s="282"/>
      <c r="G58" s="282"/>
      <c r="H58" s="282"/>
      <c r="I58" s="282"/>
      <c r="J58" s="282"/>
      <c r="K58" s="283"/>
      <c r="L58" s="269"/>
      <c r="M58" s="270"/>
      <c r="N58" s="96"/>
      <c r="O58" s="16"/>
      <c r="P58" s="16"/>
    </row>
    <row r="59" spans="1:16" s="34" customFormat="1" ht="16.5" customHeight="1">
      <c r="A59" s="280"/>
      <c r="B59" s="61"/>
      <c r="C59" s="282"/>
      <c r="D59" s="282"/>
      <c r="E59" s="282"/>
      <c r="F59" s="282"/>
      <c r="G59" s="282"/>
      <c r="H59" s="282"/>
      <c r="I59" s="282"/>
      <c r="J59" s="282"/>
      <c r="K59" s="283"/>
      <c r="L59" s="269"/>
      <c r="M59" s="270"/>
      <c r="N59" s="96"/>
      <c r="O59" s="16"/>
      <c r="P59" s="16"/>
    </row>
    <row r="60" spans="1:16" s="34" customFormat="1" ht="16.5" customHeight="1">
      <c r="A60" s="281" t="s">
        <v>0</v>
      </c>
      <c r="B60" s="65"/>
      <c r="C60" s="286"/>
      <c r="D60" s="286"/>
      <c r="E60" s="286"/>
      <c r="F60" s="286"/>
      <c r="G60" s="286"/>
      <c r="H60" s="286"/>
      <c r="I60" s="286"/>
      <c r="J60" s="286"/>
      <c r="K60" s="271"/>
      <c r="L60" s="272"/>
      <c r="M60" s="273"/>
      <c r="N60" s="96"/>
      <c r="O60" s="16"/>
      <c r="P60" s="16"/>
    </row>
    <row r="61" spans="1:19" s="34" customFormat="1" ht="15.75" customHeight="1">
      <c r="A61" s="257"/>
      <c r="B61" s="231"/>
      <c r="C61" s="249"/>
      <c r="D61" s="249"/>
      <c r="E61" s="249"/>
      <c r="F61" s="249"/>
      <c r="G61" s="249"/>
      <c r="H61" s="249"/>
      <c r="I61" s="249"/>
      <c r="J61" s="251" t="s">
        <v>952</v>
      </c>
      <c r="K61" s="249"/>
      <c r="L61" s="249"/>
      <c r="M61" s="307"/>
      <c r="N61" s="274"/>
      <c r="O61" s="274"/>
      <c r="P61" s="274"/>
      <c r="Q61" s="274"/>
      <c r="R61" s="16"/>
      <c r="S61" s="16"/>
    </row>
    <row r="62" spans="1:19" s="34" customFormat="1" ht="15.75" customHeight="1">
      <c r="A62" s="246" t="s">
        <v>112</v>
      </c>
      <c r="B62" s="257"/>
      <c r="C62" s="249"/>
      <c r="D62" s="249"/>
      <c r="E62" s="249"/>
      <c r="F62" s="249"/>
      <c r="G62" s="249"/>
      <c r="H62" s="249"/>
      <c r="I62" s="249"/>
      <c r="J62" s="570" t="s">
        <v>115</v>
      </c>
      <c r="K62" s="570"/>
      <c r="L62" s="570"/>
      <c r="M62" s="247"/>
      <c r="N62" s="25"/>
      <c r="R62" s="16"/>
      <c r="S62" s="16"/>
    </row>
    <row r="63" spans="1:19" s="34" customFormat="1" ht="15.75" customHeight="1">
      <c r="A63" s="246" t="s">
        <v>113</v>
      </c>
      <c r="B63" s="257"/>
      <c r="C63" s="249"/>
      <c r="D63" s="249"/>
      <c r="E63" s="249"/>
      <c r="F63" s="249"/>
      <c r="G63" s="249"/>
      <c r="H63" s="249"/>
      <c r="I63" s="249"/>
      <c r="J63" s="571" t="s">
        <v>116</v>
      </c>
      <c r="K63" s="571"/>
      <c r="L63" s="571"/>
      <c r="M63" s="248"/>
      <c r="N63" s="69"/>
      <c r="R63" s="16"/>
      <c r="S63" s="16"/>
    </row>
    <row r="64" spans="1:19" s="34" customFormat="1" ht="15.75" customHeight="1">
      <c r="A64" s="249"/>
      <c r="B64" s="257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5"/>
      <c r="N64" s="67"/>
      <c r="O64" s="67"/>
      <c r="R64" s="16"/>
      <c r="S64" s="16"/>
    </row>
    <row r="65" spans="1:19" s="34" customFormat="1" ht="15.75" customHeight="1">
      <c r="A65" s="246"/>
      <c r="B65" s="257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5"/>
      <c r="N65" s="67"/>
      <c r="O65" s="67"/>
      <c r="R65" s="16"/>
      <c r="S65" s="16"/>
    </row>
    <row r="66" spans="1:19" s="34" customFormat="1" ht="15.75" customHeight="1">
      <c r="A66" s="246"/>
      <c r="B66" s="257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5"/>
      <c r="N66" s="67"/>
      <c r="O66" s="67"/>
      <c r="R66" s="16"/>
      <c r="S66" s="16"/>
    </row>
    <row r="67" spans="1:19" s="34" customFormat="1" ht="15.75" customHeight="1">
      <c r="A67" s="246"/>
      <c r="B67" s="257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5"/>
      <c r="N67" s="70"/>
      <c r="O67" s="70"/>
      <c r="P67" s="71"/>
      <c r="Q67" s="71"/>
      <c r="R67" s="16"/>
      <c r="S67" s="16"/>
    </row>
    <row r="68" spans="1:19" s="34" customFormat="1" ht="15.75" customHeight="1">
      <c r="A68" s="246" t="s">
        <v>948</v>
      </c>
      <c r="B68" s="257"/>
      <c r="C68" s="249"/>
      <c r="D68" s="249"/>
      <c r="E68" s="249"/>
      <c r="F68" s="249"/>
      <c r="G68" s="249"/>
      <c r="H68" s="249"/>
      <c r="I68" s="249"/>
      <c r="J68" s="243"/>
      <c r="K68" s="243"/>
      <c r="L68" s="243"/>
      <c r="M68" s="243"/>
      <c r="N68" s="66"/>
      <c r="R68" s="16"/>
      <c r="S68" s="16"/>
    </row>
    <row r="69" spans="2:16" s="34" customFormat="1" ht="16.5" customHeight="1">
      <c r="B69" s="64"/>
      <c r="C69" s="64"/>
      <c r="D69" s="64"/>
      <c r="E69" s="64"/>
      <c r="F69" s="64"/>
      <c r="G69" s="64"/>
      <c r="H69" s="64"/>
      <c r="I69" s="64"/>
      <c r="J69" s="64"/>
      <c r="K69" s="21"/>
      <c r="L69" s="21"/>
      <c r="M69" s="21"/>
      <c r="N69" s="96"/>
      <c r="O69" s="16"/>
      <c r="P69" s="16"/>
    </row>
    <row r="70" spans="1:16" s="34" customFormat="1" ht="16.5" customHeight="1">
      <c r="A70" s="74"/>
      <c r="B70" s="64"/>
      <c r="C70" s="64"/>
      <c r="D70" s="64"/>
      <c r="E70" s="64"/>
      <c r="F70" s="64"/>
      <c r="G70" s="64"/>
      <c r="H70" s="64"/>
      <c r="I70" s="64"/>
      <c r="J70" s="64"/>
      <c r="K70" s="21"/>
      <c r="L70" s="21"/>
      <c r="M70" s="21"/>
      <c r="N70" s="96"/>
      <c r="O70" s="16"/>
      <c r="P70" s="16"/>
    </row>
    <row r="71" spans="1:16" s="34" customFormat="1" ht="16.5" customHeight="1">
      <c r="A71" s="31" t="s">
        <v>165</v>
      </c>
      <c r="B71" s="566" t="s">
        <v>123</v>
      </c>
      <c r="C71" s="566"/>
      <c r="D71" s="566"/>
      <c r="E71" s="566"/>
      <c r="F71" s="566"/>
      <c r="G71" s="566"/>
      <c r="H71" s="566"/>
      <c r="I71" s="566"/>
      <c r="J71" s="566"/>
      <c r="K71" s="308" t="s">
        <v>161</v>
      </c>
      <c r="L71" s="263"/>
      <c r="M71" s="263"/>
      <c r="N71" s="29"/>
      <c r="O71" s="29"/>
      <c r="P71" s="20"/>
    </row>
    <row r="72" spans="1:16" s="34" customFormat="1" ht="16.5" customHeight="1">
      <c r="A72" s="36" t="s">
        <v>75</v>
      </c>
      <c r="B72" s="582" t="s">
        <v>949</v>
      </c>
      <c r="C72" s="582"/>
      <c r="D72" s="582"/>
      <c r="E72" s="582"/>
      <c r="F72" s="611"/>
      <c r="G72" s="611"/>
      <c r="H72" s="611"/>
      <c r="I72" s="611"/>
      <c r="J72" s="611"/>
      <c r="K72" s="299" t="str">
        <f>Bia!C10</f>
        <v>Tr.ĐH Hùng Vương</v>
      </c>
      <c r="L72" s="260"/>
      <c r="M72" s="260"/>
      <c r="N72" s="24"/>
      <c r="O72" s="24"/>
      <c r="P72" s="20"/>
    </row>
    <row r="73" spans="1:16" s="34" customFormat="1" ht="16.5" customHeight="1">
      <c r="A73" s="36" t="s">
        <v>76</v>
      </c>
      <c r="B73" s="257"/>
      <c r="C73" s="570" t="s">
        <v>51</v>
      </c>
      <c r="D73" s="570"/>
      <c r="E73" s="570"/>
      <c r="F73" s="570"/>
      <c r="G73" s="570"/>
      <c r="H73" s="570"/>
      <c r="I73" s="570"/>
      <c r="J73" s="239"/>
      <c r="K73" s="263"/>
      <c r="L73" s="263"/>
      <c r="M73" s="263"/>
      <c r="N73" s="29"/>
      <c r="O73" s="29"/>
      <c r="P73" s="20"/>
    </row>
    <row r="74" spans="1:16" s="34" customFormat="1" ht="16.5" customHeight="1">
      <c r="A74" s="36" t="s">
        <v>77</v>
      </c>
      <c r="B74" s="257"/>
      <c r="C74" s="570" t="s">
        <v>37</v>
      </c>
      <c r="D74" s="570"/>
      <c r="E74" s="570"/>
      <c r="F74" s="570"/>
      <c r="G74" s="570"/>
      <c r="H74" s="570"/>
      <c r="I74" s="570"/>
      <c r="J74" s="239"/>
      <c r="K74" s="263"/>
      <c r="L74" s="263"/>
      <c r="M74" s="263"/>
      <c r="N74" s="29"/>
      <c r="O74" s="29"/>
      <c r="P74" s="20"/>
    </row>
    <row r="75" spans="1:16" s="34" customFormat="1" ht="16.5" customHeight="1">
      <c r="A75" s="41" t="s">
        <v>79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63"/>
      <c r="L75" s="263"/>
      <c r="M75" s="263"/>
      <c r="N75" s="29"/>
      <c r="O75" s="29"/>
      <c r="P75" s="20"/>
    </row>
    <row r="76" spans="1:16" s="34" customFormat="1" ht="8.25" customHeight="1">
      <c r="A76" s="64"/>
      <c r="B76" s="88"/>
      <c r="C76" s="90"/>
      <c r="D76" s="19"/>
      <c r="E76" s="19"/>
      <c r="F76" s="19"/>
      <c r="G76" s="19"/>
      <c r="H76" s="19"/>
      <c r="I76" s="19"/>
      <c r="J76" s="19"/>
      <c r="K76" s="87"/>
      <c r="L76" s="87"/>
      <c r="M76" s="87"/>
      <c r="N76" s="87"/>
      <c r="O76" s="87"/>
      <c r="P76" s="20"/>
    </row>
    <row r="77" spans="1:16" s="34" customFormat="1" ht="26.25" customHeight="1">
      <c r="A77" s="91"/>
      <c r="B77" s="92" t="s">
        <v>125</v>
      </c>
      <c r="C77" s="92" t="s">
        <v>33</v>
      </c>
      <c r="D77" s="605" t="s">
        <v>82</v>
      </c>
      <c r="E77" s="606"/>
      <c r="F77" s="607"/>
      <c r="G77" s="93" t="s">
        <v>130</v>
      </c>
      <c r="H77" s="94"/>
      <c r="I77" s="94"/>
      <c r="J77" s="94"/>
      <c r="K77" s="608" t="s">
        <v>26</v>
      </c>
      <c r="L77" s="609"/>
      <c r="M77" s="610"/>
      <c r="N77" s="96"/>
      <c r="O77" s="16"/>
      <c r="P77" s="16"/>
    </row>
    <row r="78" spans="1:16" s="34" customFormat="1" ht="15.75" customHeight="1">
      <c r="A78" s="97"/>
      <c r="B78" s="92" t="s">
        <v>126</v>
      </c>
      <c r="C78" s="92" t="s">
        <v>127</v>
      </c>
      <c r="D78" s="9" t="s">
        <v>14</v>
      </c>
      <c r="E78" s="598" t="s">
        <v>43</v>
      </c>
      <c r="F78" s="599"/>
      <c r="G78" s="7" t="s">
        <v>131</v>
      </c>
      <c r="H78" s="7" t="s">
        <v>131</v>
      </c>
      <c r="I78" s="7" t="s">
        <v>131</v>
      </c>
      <c r="J78" s="7" t="s">
        <v>131</v>
      </c>
      <c r="K78" s="98"/>
      <c r="L78" s="35"/>
      <c r="M78" s="99"/>
      <c r="N78" s="96"/>
      <c r="O78" s="16"/>
      <c r="P78" s="16"/>
    </row>
    <row r="79" spans="1:16" s="34" customFormat="1" ht="15.75" customHeight="1">
      <c r="A79" s="97"/>
      <c r="B79" s="92"/>
      <c r="C79" s="92"/>
      <c r="D79" s="92"/>
      <c r="E79" s="9" t="s">
        <v>128</v>
      </c>
      <c r="F79" s="9" t="s">
        <v>129</v>
      </c>
      <c r="G79" s="9" t="s">
        <v>132</v>
      </c>
      <c r="H79" s="9" t="s">
        <v>133</v>
      </c>
      <c r="I79" s="9" t="s">
        <v>134</v>
      </c>
      <c r="J79" s="9" t="s">
        <v>135</v>
      </c>
      <c r="K79" s="101"/>
      <c r="L79" s="102"/>
      <c r="M79" s="103"/>
      <c r="N79" s="96"/>
      <c r="O79" s="16"/>
      <c r="P79" s="16"/>
    </row>
    <row r="80" spans="1:16" s="34" customFormat="1" ht="15.75" customHeight="1">
      <c r="A80" s="56" t="s">
        <v>1</v>
      </c>
      <c r="B80" s="56">
        <v>1</v>
      </c>
      <c r="C80" s="56">
        <v>2</v>
      </c>
      <c r="D80" s="56">
        <v>3</v>
      </c>
      <c r="E80" s="56">
        <v>4</v>
      </c>
      <c r="F80" s="56">
        <v>5</v>
      </c>
      <c r="G80" s="56">
        <v>6</v>
      </c>
      <c r="H80" s="56">
        <v>7</v>
      </c>
      <c r="I80" s="56">
        <v>8</v>
      </c>
      <c r="J80" s="56">
        <v>9</v>
      </c>
      <c r="K80" s="602">
        <v>10</v>
      </c>
      <c r="L80" s="603"/>
      <c r="M80" s="604"/>
      <c r="N80" s="96"/>
      <c r="O80" s="16"/>
      <c r="P80" s="16"/>
    </row>
    <row r="81" spans="1:16" s="100" customFormat="1" ht="14.25" customHeight="1">
      <c r="A81" s="162" t="s">
        <v>33</v>
      </c>
      <c r="B81" s="184"/>
      <c r="C81" s="185">
        <f>SUM(C82:C99)</f>
        <v>0</v>
      </c>
      <c r="D81" s="185">
        <f aca="true" t="shared" si="3" ref="D81:J81">SUM(D82:D99)</f>
        <v>0</v>
      </c>
      <c r="E81" s="185">
        <f t="shared" si="3"/>
        <v>0</v>
      </c>
      <c r="F81" s="185">
        <f t="shared" si="3"/>
        <v>0</v>
      </c>
      <c r="G81" s="185">
        <f t="shared" si="3"/>
        <v>0</v>
      </c>
      <c r="H81" s="185">
        <f t="shared" si="3"/>
        <v>0</v>
      </c>
      <c r="I81" s="185">
        <f t="shared" si="3"/>
        <v>0</v>
      </c>
      <c r="J81" s="185">
        <f t="shared" si="3"/>
        <v>0</v>
      </c>
      <c r="K81" s="304"/>
      <c r="L81" s="305"/>
      <c r="M81" s="306"/>
      <c r="N81" s="96"/>
      <c r="O81" s="16"/>
      <c r="P81" s="16"/>
    </row>
    <row r="82" spans="1:16" s="100" customFormat="1" ht="14.25" customHeight="1">
      <c r="A82" s="280"/>
      <c r="B82" s="192">
        <f aca="true" t="shared" si="4" ref="B82:B99">IF(ISNA(VLOOKUP(A82,NGHANH_CD_LIST,2,FALSE)),"",VLOOKUP(A82,NGHANH_CD_LIST,2,FALSE))</f>
      </c>
      <c r="C82" s="282"/>
      <c r="D82" s="282"/>
      <c r="E82" s="282"/>
      <c r="F82" s="282"/>
      <c r="G82" s="282"/>
      <c r="H82" s="282"/>
      <c r="I82" s="282"/>
      <c r="J82" s="282"/>
      <c r="K82" s="297"/>
      <c r="L82" s="267"/>
      <c r="M82" s="268"/>
      <c r="N82" s="96"/>
      <c r="O82" s="16"/>
      <c r="P82" s="16"/>
    </row>
    <row r="83" spans="1:16" s="100" customFormat="1" ht="14.25" customHeight="1">
      <c r="A83" s="182"/>
      <c r="B83" s="192">
        <f t="shared" si="4"/>
      </c>
      <c r="C83" s="282"/>
      <c r="D83" s="282"/>
      <c r="E83" s="282"/>
      <c r="F83" s="282"/>
      <c r="G83" s="282"/>
      <c r="H83" s="282"/>
      <c r="I83" s="282"/>
      <c r="J83" s="282"/>
      <c r="K83" s="287" t="s">
        <v>139</v>
      </c>
      <c r="L83" s="269"/>
      <c r="M83" s="270"/>
      <c r="N83" s="96"/>
      <c r="O83" s="16"/>
      <c r="P83" s="16"/>
    </row>
    <row r="84" spans="1:16" s="34" customFormat="1" ht="14.25" customHeight="1">
      <c r="A84" s="182"/>
      <c r="B84" s="192">
        <f t="shared" si="4"/>
      </c>
      <c r="C84" s="282"/>
      <c r="D84" s="282"/>
      <c r="E84" s="282"/>
      <c r="F84" s="282"/>
      <c r="G84" s="282"/>
      <c r="H84" s="282"/>
      <c r="I84" s="282"/>
      <c r="J84" s="282"/>
      <c r="K84" s="287" t="s">
        <v>140</v>
      </c>
      <c r="L84" s="269"/>
      <c r="M84" s="270"/>
      <c r="N84" s="96"/>
      <c r="O84" s="16"/>
      <c r="P84" s="16"/>
    </row>
    <row r="85" spans="1:16" s="34" customFormat="1" ht="14.25" customHeight="1">
      <c r="A85" s="280"/>
      <c r="B85" s="192">
        <f t="shared" si="4"/>
      </c>
      <c r="C85" s="282"/>
      <c r="D85" s="282"/>
      <c r="E85" s="282"/>
      <c r="F85" s="282"/>
      <c r="G85" s="282"/>
      <c r="H85" s="282"/>
      <c r="I85" s="282"/>
      <c r="J85" s="282"/>
      <c r="K85" s="287" t="s">
        <v>141</v>
      </c>
      <c r="L85" s="269"/>
      <c r="M85" s="270"/>
      <c r="N85" s="96"/>
      <c r="O85" s="16"/>
      <c r="P85" s="16"/>
    </row>
    <row r="86" spans="1:16" s="34" customFormat="1" ht="14.25" customHeight="1">
      <c r="A86" s="280"/>
      <c r="B86" s="192">
        <f t="shared" si="4"/>
      </c>
      <c r="C86" s="282"/>
      <c r="D86" s="282"/>
      <c r="E86" s="282"/>
      <c r="F86" s="282"/>
      <c r="G86" s="282"/>
      <c r="H86" s="282"/>
      <c r="I86" s="282"/>
      <c r="J86" s="282"/>
      <c r="K86" s="287"/>
      <c r="L86" s="269"/>
      <c r="M86" s="270"/>
      <c r="N86" s="96"/>
      <c r="O86" s="16"/>
      <c r="P86" s="16"/>
    </row>
    <row r="87" spans="1:16" s="34" customFormat="1" ht="14.25" customHeight="1">
      <c r="A87" s="280"/>
      <c r="B87" s="192">
        <f t="shared" si="4"/>
      </c>
      <c r="C87" s="282"/>
      <c r="D87" s="282"/>
      <c r="E87" s="282"/>
      <c r="F87" s="282"/>
      <c r="G87" s="282"/>
      <c r="H87" s="282"/>
      <c r="I87" s="282"/>
      <c r="J87" s="282"/>
      <c r="K87" s="298" t="s">
        <v>142</v>
      </c>
      <c r="L87" s="269"/>
      <c r="M87" s="270"/>
      <c r="N87" s="96"/>
      <c r="O87" s="16"/>
      <c r="P87" s="16"/>
    </row>
    <row r="88" spans="1:16" s="34" customFormat="1" ht="14.25" customHeight="1">
      <c r="A88" s="280"/>
      <c r="B88" s="192">
        <f t="shared" si="4"/>
      </c>
      <c r="C88" s="282"/>
      <c r="D88" s="282"/>
      <c r="E88" s="282"/>
      <c r="F88" s="282"/>
      <c r="G88" s="282"/>
      <c r="H88" s="282"/>
      <c r="I88" s="282"/>
      <c r="J88" s="282"/>
      <c r="K88" s="298" t="s">
        <v>143</v>
      </c>
      <c r="L88" s="269"/>
      <c r="M88" s="270"/>
      <c r="N88" s="96"/>
      <c r="O88" s="16"/>
      <c r="P88" s="16"/>
    </row>
    <row r="89" spans="1:16" s="34" customFormat="1" ht="14.25" customHeight="1">
      <c r="A89" s="280"/>
      <c r="B89" s="192">
        <f t="shared" si="4"/>
      </c>
      <c r="C89" s="282"/>
      <c r="D89" s="282"/>
      <c r="E89" s="284"/>
      <c r="F89" s="284"/>
      <c r="G89" s="284"/>
      <c r="H89" s="284"/>
      <c r="I89" s="284"/>
      <c r="J89" s="284"/>
      <c r="K89" s="298" t="s">
        <v>166</v>
      </c>
      <c r="L89" s="269"/>
      <c r="M89" s="270"/>
      <c r="N89" s="96"/>
      <c r="O89" s="16"/>
      <c r="P89" s="16"/>
    </row>
    <row r="90" spans="1:16" s="34" customFormat="1" ht="14.25" customHeight="1">
      <c r="A90" s="280"/>
      <c r="B90" s="192">
        <f t="shared" si="4"/>
      </c>
      <c r="C90" s="282"/>
      <c r="D90" s="282"/>
      <c r="E90" s="284"/>
      <c r="F90" s="284"/>
      <c r="G90" s="284"/>
      <c r="H90" s="284"/>
      <c r="I90" s="284"/>
      <c r="J90" s="284"/>
      <c r="K90" s="298"/>
      <c r="L90" s="269"/>
      <c r="M90" s="270"/>
      <c r="N90" s="96"/>
      <c r="O90" s="16"/>
      <c r="P90" s="16"/>
    </row>
    <row r="91" spans="1:16" s="34" customFormat="1" ht="14.25" customHeight="1">
      <c r="A91" s="301"/>
      <c r="B91" s="192">
        <f t="shared" si="4"/>
      </c>
      <c r="C91" s="282"/>
      <c r="D91" s="282"/>
      <c r="E91" s="284"/>
      <c r="F91" s="284"/>
      <c r="G91" s="284"/>
      <c r="H91" s="284"/>
      <c r="I91" s="284"/>
      <c r="J91" s="284"/>
      <c r="K91" s="298"/>
      <c r="L91" s="269"/>
      <c r="M91" s="270"/>
      <c r="N91" s="96"/>
      <c r="O91" s="16"/>
      <c r="P91" s="16"/>
    </row>
    <row r="92" spans="1:16" s="34" customFormat="1" ht="14.25" customHeight="1">
      <c r="A92" s="182"/>
      <c r="B92" s="192">
        <f t="shared" si="4"/>
      </c>
      <c r="C92" s="282"/>
      <c r="D92" s="282"/>
      <c r="E92" s="282"/>
      <c r="F92" s="282"/>
      <c r="G92" s="282"/>
      <c r="H92" s="282"/>
      <c r="I92" s="282"/>
      <c r="J92" s="282"/>
      <c r="K92" s="298"/>
      <c r="L92" s="269"/>
      <c r="M92" s="270"/>
      <c r="N92" s="96"/>
      <c r="O92" s="16"/>
      <c r="P92" s="16"/>
    </row>
    <row r="93" spans="1:16" s="34" customFormat="1" ht="14.25" customHeight="1">
      <c r="A93" s="280"/>
      <c r="B93" s="192">
        <f t="shared" si="4"/>
      </c>
      <c r="C93" s="282"/>
      <c r="D93" s="282"/>
      <c r="E93" s="282"/>
      <c r="F93" s="282"/>
      <c r="G93" s="282"/>
      <c r="H93" s="282"/>
      <c r="I93" s="282"/>
      <c r="J93" s="282"/>
      <c r="K93" s="283"/>
      <c r="L93" s="269"/>
      <c r="M93" s="270"/>
      <c r="N93" s="96"/>
      <c r="O93" s="16"/>
      <c r="P93" s="16"/>
    </row>
    <row r="94" spans="1:16" s="34" customFormat="1" ht="14.25" customHeight="1">
      <c r="A94" s="280"/>
      <c r="B94" s="192">
        <f t="shared" si="4"/>
      </c>
      <c r="C94" s="282"/>
      <c r="D94" s="282"/>
      <c r="E94" s="282"/>
      <c r="F94" s="282"/>
      <c r="G94" s="282"/>
      <c r="H94" s="282"/>
      <c r="I94" s="282"/>
      <c r="J94" s="282"/>
      <c r="K94" s="283"/>
      <c r="L94" s="269"/>
      <c r="M94" s="270"/>
      <c r="N94" s="96"/>
      <c r="O94" s="16"/>
      <c r="P94" s="16"/>
    </row>
    <row r="95" spans="1:16" s="34" customFormat="1" ht="14.25" customHeight="1">
      <c r="A95" s="280"/>
      <c r="B95" s="192">
        <f t="shared" si="4"/>
      </c>
      <c r="C95" s="282"/>
      <c r="D95" s="282"/>
      <c r="E95" s="282"/>
      <c r="F95" s="282"/>
      <c r="G95" s="282"/>
      <c r="H95" s="282"/>
      <c r="I95" s="282"/>
      <c r="J95" s="282"/>
      <c r="K95" s="283"/>
      <c r="L95" s="269"/>
      <c r="M95" s="270"/>
      <c r="N95" s="96"/>
      <c r="O95" s="16"/>
      <c r="P95" s="16"/>
    </row>
    <row r="96" spans="1:16" s="34" customFormat="1" ht="14.25" customHeight="1">
      <c r="A96" s="280"/>
      <c r="B96" s="192">
        <f t="shared" si="4"/>
      </c>
      <c r="C96" s="282"/>
      <c r="D96" s="282"/>
      <c r="E96" s="282"/>
      <c r="F96" s="282"/>
      <c r="G96" s="282"/>
      <c r="H96" s="282"/>
      <c r="I96" s="282"/>
      <c r="J96" s="282"/>
      <c r="K96" s="283"/>
      <c r="L96" s="269"/>
      <c r="M96" s="270"/>
      <c r="N96" s="96"/>
      <c r="O96" s="16"/>
      <c r="P96" s="16"/>
    </row>
    <row r="97" spans="1:16" s="34" customFormat="1" ht="14.25" customHeight="1">
      <c r="A97" s="280"/>
      <c r="B97" s="192">
        <f t="shared" si="4"/>
      </c>
      <c r="C97" s="282"/>
      <c r="D97" s="282"/>
      <c r="E97" s="282"/>
      <c r="F97" s="282"/>
      <c r="G97" s="282"/>
      <c r="H97" s="282"/>
      <c r="I97" s="282"/>
      <c r="J97" s="282"/>
      <c r="K97" s="283"/>
      <c r="L97" s="269"/>
      <c r="M97" s="270"/>
      <c r="N97" s="96"/>
      <c r="O97" s="16"/>
      <c r="P97" s="16"/>
    </row>
    <row r="98" spans="1:16" s="34" customFormat="1" ht="14.25" customHeight="1">
      <c r="A98" s="280"/>
      <c r="B98" s="192">
        <f t="shared" si="4"/>
      </c>
      <c r="C98" s="282"/>
      <c r="D98" s="282"/>
      <c r="E98" s="282"/>
      <c r="F98" s="282"/>
      <c r="G98" s="282"/>
      <c r="H98" s="282"/>
      <c r="I98" s="282"/>
      <c r="J98" s="282"/>
      <c r="K98" s="283"/>
      <c r="L98" s="269"/>
      <c r="M98" s="270"/>
      <c r="N98" s="96"/>
      <c r="O98" s="16"/>
      <c r="P98" s="16"/>
    </row>
    <row r="99" spans="1:16" s="34" customFormat="1" ht="14.25" customHeight="1">
      <c r="A99" s="281" t="s">
        <v>0</v>
      </c>
      <c r="B99" s="193">
        <f t="shared" si="4"/>
      </c>
      <c r="C99" s="286"/>
      <c r="D99" s="286"/>
      <c r="E99" s="286"/>
      <c r="F99" s="286"/>
      <c r="G99" s="286"/>
      <c r="H99" s="286"/>
      <c r="I99" s="286"/>
      <c r="J99" s="286"/>
      <c r="K99" s="271"/>
      <c r="L99" s="272"/>
      <c r="M99" s="273"/>
      <c r="N99" s="96"/>
      <c r="O99" s="16"/>
      <c r="P99" s="16"/>
    </row>
    <row r="100" spans="1:19" s="34" customFormat="1" ht="15.75" customHeight="1">
      <c r="A100" s="257"/>
      <c r="B100" s="231"/>
      <c r="C100" s="249"/>
      <c r="D100" s="249"/>
      <c r="E100" s="249"/>
      <c r="F100" s="249"/>
      <c r="G100" s="249"/>
      <c r="H100" s="249"/>
      <c r="I100" s="249"/>
      <c r="J100" s="251" t="s">
        <v>952</v>
      </c>
      <c r="K100" s="249"/>
      <c r="L100" s="249"/>
      <c r="M100" s="307"/>
      <c r="N100" s="274"/>
      <c r="O100" s="274"/>
      <c r="P100" s="274"/>
      <c r="Q100" s="274"/>
      <c r="R100" s="16"/>
      <c r="S100" s="16"/>
    </row>
    <row r="101" spans="1:19" s="34" customFormat="1" ht="15.75" customHeight="1">
      <c r="A101" s="246" t="s">
        <v>112</v>
      </c>
      <c r="B101" s="257"/>
      <c r="C101" s="249"/>
      <c r="D101" s="249"/>
      <c r="E101" s="249"/>
      <c r="F101" s="249"/>
      <c r="G101" s="249"/>
      <c r="H101" s="249"/>
      <c r="I101" s="249"/>
      <c r="J101" s="570" t="s">
        <v>115</v>
      </c>
      <c r="K101" s="570"/>
      <c r="L101" s="570"/>
      <c r="M101" s="247"/>
      <c r="N101" s="25"/>
      <c r="R101" s="16"/>
      <c r="S101" s="16"/>
    </row>
    <row r="102" spans="1:19" s="34" customFormat="1" ht="15.75" customHeight="1">
      <c r="A102" s="246" t="s">
        <v>113</v>
      </c>
      <c r="B102" s="257"/>
      <c r="C102" s="249"/>
      <c r="D102" s="249"/>
      <c r="E102" s="249"/>
      <c r="F102" s="249"/>
      <c r="G102" s="249"/>
      <c r="H102" s="249"/>
      <c r="I102" s="249"/>
      <c r="J102" s="571" t="s">
        <v>116</v>
      </c>
      <c r="K102" s="571"/>
      <c r="L102" s="571"/>
      <c r="M102" s="248"/>
      <c r="N102" s="69"/>
      <c r="R102" s="16"/>
      <c r="S102" s="16"/>
    </row>
    <row r="103" spans="1:19" s="34" customFormat="1" ht="15.75" customHeight="1">
      <c r="A103" s="249"/>
      <c r="B103" s="257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5"/>
      <c r="N103" s="67"/>
      <c r="O103" s="67"/>
      <c r="R103" s="16"/>
      <c r="S103" s="16"/>
    </row>
    <row r="104" spans="1:19" s="34" customFormat="1" ht="15.75" customHeight="1">
      <c r="A104" s="246"/>
      <c r="B104" s="257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5"/>
      <c r="N104" s="67"/>
      <c r="O104" s="67"/>
      <c r="R104" s="16"/>
      <c r="S104" s="16"/>
    </row>
    <row r="105" spans="1:19" s="34" customFormat="1" ht="15.75" customHeight="1">
      <c r="A105" s="246"/>
      <c r="B105" s="257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5"/>
      <c r="N105" s="67"/>
      <c r="O105" s="67"/>
      <c r="R105" s="16"/>
      <c r="S105" s="16"/>
    </row>
    <row r="106" spans="1:19" s="34" customFormat="1" ht="15.75" customHeight="1">
      <c r="A106" s="246"/>
      <c r="B106" s="257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5"/>
      <c r="N106" s="70"/>
      <c r="O106" s="70"/>
      <c r="P106" s="71"/>
      <c r="Q106" s="71"/>
      <c r="R106" s="16"/>
      <c r="S106" s="16"/>
    </row>
    <row r="107" spans="1:19" s="34" customFormat="1" ht="15.75" customHeight="1">
      <c r="A107" s="246" t="s">
        <v>948</v>
      </c>
      <c r="B107" s="257"/>
      <c r="C107" s="249"/>
      <c r="D107" s="249"/>
      <c r="E107" s="249"/>
      <c r="F107" s="249"/>
      <c r="G107" s="249"/>
      <c r="H107" s="249"/>
      <c r="I107" s="249"/>
      <c r="J107" s="243"/>
      <c r="K107" s="243"/>
      <c r="L107" s="243"/>
      <c r="M107" s="243"/>
      <c r="N107" s="66"/>
      <c r="R107" s="16"/>
      <c r="S107" s="16"/>
    </row>
    <row r="108" spans="1:16" s="34" customFormat="1" ht="15.75" customHeight="1">
      <c r="A108" s="31" t="s">
        <v>167</v>
      </c>
      <c r="B108" s="566" t="s">
        <v>123</v>
      </c>
      <c r="C108" s="566"/>
      <c r="D108" s="566"/>
      <c r="E108" s="566"/>
      <c r="F108" s="566"/>
      <c r="G108" s="566"/>
      <c r="H108" s="566"/>
      <c r="I108" s="566"/>
      <c r="J108" s="566"/>
      <c r="K108" s="299" t="s">
        <v>161</v>
      </c>
      <c r="L108" s="263"/>
      <c r="M108" s="263"/>
      <c r="N108" s="29"/>
      <c r="O108" s="29"/>
      <c r="P108" s="20"/>
    </row>
    <row r="109" spans="1:16" s="34" customFormat="1" ht="15.75" customHeight="1">
      <c r="A109" s="36" t="s">
        <v>75</v>
      </c>
      <c r="B109" s="582" t="s">
        <v>949</v>
      </c>
      <c r="C109" s="582"/>
      <c r="D109" s="582"/>
      <c r="E109" s="582"/>
      <c r="F109" s="611"/>
      <c r="G109" s="611"/>
      <c r="H109" s="611"/>
      <c r="I109" s="611"/>
      <c r="J109" s="611"/>
      <c r="K109" s="299" t="str">
        <f>Bia!C10</f>
        <v>Tr.ĐH Hùng Vương</v>
      </c>
      <c r="L109" s="260"/>
      <c r="M109" s="260"/>
      <c r="N109" s="24"/>
      <c r="O109" s="24"/>
      <c r="P109" s="20"/>
    </row>
    <row r="110" spans="1:16" s="34" customFormat="1" ht="15.75" customHeight="1">
      <c r="A110" s="36" t="s">
        <v>76</v>
      </c>
      <c r="B110" s="257"/>
      <c r="C110" s="570" t="s">
        <v>51</v>
      </c>
      <c r="D110" s="570"/>
      <c r="E110" s="570"/>
      <c r="F110" s="570"/>
      <c r="G110" s="570"/>
      <c r="H110" s="570"/>
      <c r="I110" s="570"/>
      <c r="J110" s="239"/>
      <c r="K110" s="263"/>
      <c r="L110" s="263"/>
      <c r="M110" s="263"/>
      <c r="N110" s="29"/>
      <c r="O110" s="29"/>
      <c r="P110" s="20"/>
    </row>
    <row r="111" spans="1:16" s="34" customFormat="1" ht="15.75" customHeight="1">
      <c r="A111" s="36" t="s">
        <v>77</v>
      </c>
      <c r="B111" s="257"/>
      <c r="C111" s="570" t="s">
        <v>52</v>
      </c>
      <c r="D111" s="570"/>
      <c r="E111" s="570"/>
      <c r="F111" s="570"/>
      <c r="G111" s="570"/>
      <c r="H111" s="570"/>
      <c r="I111" s="570"/>
      <c r="J111" s="239"/>
      <c r="K111" s="263"/>
      <c r="L111" s="263"/>
      <c r="M111" s="263"/>
      <c r="N111" s="29"/>
      <c r="O111" s="29"/>
      <c r="P111" s="20"/>
    </row>
    <row r="112" spans="1:16" s="34" customFormat="1" ht="15.75" customHeight="1">
      <c r="A112" s="41" t="s">
        <v>79</v>
      </c>
      <c r="B112" s="257"/>
      <c r="C112" s="257"/>
      <c r="D112" s="257"/>
      <c r="E112" s="257"/>
      <c r="F112" s="257"/>
      <c r="G112" s="257"/>
      <c r="H112" s="257"/>
      <c r="I112" s="257"/>
      <c r="J112" s="257"/>
      <c r="K112" s="263"/>
      <c r="L112" s="263"/>
      <c r="M112" s="263"/>
      <c r="N112" s="29"/>
      <c r="O112" s="29"/>
      <c r="P112" s="20"/>
    </row>
    <row r="113" spans="1:16" s="34" customFormat="1" ht="15.75" customHeight="1">
      <c r="A113" s="64"/>
      <c r="B113" s="88"/>
      <c r="C113" s="90"/>
      <c r="D113" s="19"/>
      <c r="E113" s="19"/>
      <c r="F113" s="19"/>
      <c r="G113" s="19"/>
      <c r="H113" s="19"/>
      <c r="I113" s="19"/>
      <c r="J113" s="19"/>
      <c r="K113" s="87"/>
      <c r="L113" s="87"/>
      <c r="M113" s="87"/>
      <c r="N113" s="87"/>
      <c r="O113" s="87"/>
      <c r="P113" s="20"/>
    </row>
    <row r="114" spans="1:16" s="34" customFormat="1" ht="24" customHeight="1">
      <c r="A114" s="91"/>
      <c r="B114" s="92" t="s">
        <v>125</v>
      </c>
      <c r="C114" s="92" t="s">
        <v>33</v>
      </c>
      <c r="D114" s="605" t="s">
        <v>82</v>
      </c>
      <c r="E114" s="606"/>
      <c r="F114" s="607"/>
      <c r="G114" s="93" t="s">
        <v>130</v>
      </c>
      <c r="H114" s="94"/>
      <c r="I114" s="94"/>
      <c r="J114" s="94"/>
      <c r="K114" s="608" t="s">
        <v>26</v>
      </c>
      <c r="L114" s="609"/>
      <c r="M114" s="610"/>
      <c r="N114" s="96"/>
      <c r="O114" s="16"/>
      <c r="P114" s="16"/>
    </row>
    <row r="115" spans="1:16" s="34" customFormat="1" ht="15.75" customHeight="1">
      <c r="A115" s="97"/>
      <c r="B115" s="92" t="s">
        <v>126</v>
      </c>
      <c r="C115" s="92" t="s">
        <v>127</v>
      </c>
      <c r="D115" s="9" t="s">
        <v>14</v>
      </c>
      <c r="E115" s="598" t="s">
        <v>43</v>
      </c>
      <c r="F115" s="599"/>
      <c r="G115" s="7" t="s">
        <v>131</v>
      </c>
      <c r="H115" s="7" t="s">
        <v>131</v>
      </c>
      <c r="I115" s="7" t="s">
        <v>131</v>
      </c>
      <c r="J115" s="7" t="s">
        <v>131</v>
      </c>
      <c r="K115" s="98"/>
      <c r="L115" s="35"/>
      <c r="M115" s="99"/>
      <c r="N115" s="96"/>
      <c r="O115" s="16"/>
      <c r="P115" s="16"/>
    </row>
    <row r="116" spans="1:16" s="34" customFormat="1" ht="15.75" customHeight="1">
      <c r="A116" s="97"/>
      <c r="B116" s="92"/>
      <c r="C116" s="92"/>
      <c r="D116" s="92"/>
      <c r="E116" s="9" t="s">
        <v>128</v>
      </c>
      <c r="F116" s="9" t="s">
        <v>129</v>
      </c>
      <c r="G116" s="9" t="s">
        <v>132</v>
      </c>
      <c r="H116" s="9" t="s">
        <v>133</v>
      </c>
      <c r="I116" s="9" t="s">
        <v>134</v>
      </c>
      <c r="J116" s="9" t="s">
        <v>135</v>
      </c>
      <c r="K116" s="101"/>
      <c r="L116" s="102"/>
      <c r="M116" s="103"/>
      <c r="N116" s="96"/>
      <c r="O116" s="16"/>
      <c r="P116" s="16"/>
    </row>
    <row r="117" spans="1:16" s="34" customFormat="1" ht="15.75" customHeight="1">
      <c r="A117" s="56" t="s">
        <v>1</v>
      </c>
      <c r="B117" s="56">
        <v>1</v>
      </c>
      <c r="C117" s="56">
        <v>2</v>
      </c>
      <c r="D117" s="56">
        <v>3</v>
      </c>
      <c r="E117" s="56">
        <v>4</v>
      </c>
      <c r="F117" s="56">
        <v>5</v>
      </c>
      <c r="G117" s="56">
        <v>6</v>
      </c>
      <c r="H117" s="56">
        <v>7</v>
      </c>
      <c r="I117" s="56">
        <v>8</v>
      </c>
      <c r="J117" s="56">
        <v>9</v>
      </c>
      <c r="K117" s="602">
        <v>10</v>
      </c>
      <c r="L117" s="603"/>
      <c r="M117" s="604"/>
      <c r="N117" s="96"/>
      <c r="O117" s="16"/>
      <c r="P117" s="16"/>
    </row>
    <row r="118" spans="1:16" s="100" customFormat="1" ht="14.25" customHeight="1">
      <c r="A118" s="162" t="s">
        <v>33</v>
      </c>
      <c r="B118" s="184"/>
      <c r="C118" s="185">
        <f>SUM(C119:C136)</f>
        <v>46</v>
      </c>
      <c r="D118" s="185">
        <f aca="true" t="shared" si="5" ref="D118:J118">SUM(D119:D136)</f>
        <v>38</v>
      </c>
      <c r="E118" s="185">
        <f t="shared" si="5"/>
        <v>8</v>
      </c>
      <c r="F118" s="185">
        <f t="shared" si="5"/>
        <v>6</v>
      </c>
      <c r="G118" s="185">
        <f t="shared" si="5"/>
        <v>0</v>
      </c>
      <c r="H118" s="185">
        <f t="shared" si="5"/>
        <v>46</v>
      </c>
      <c r="I118" s="185">
        <f t="shared" si="5"/>
        <v>0</v>
      </c>
      <c r="J118" s="185">
        <f t="shared" si="5"/>
        <v>0</v>
      </c>
      <c r="K118" s="304"/>
      <c r="L118" s="305"/>
      <c r="M118" s="306"/>
      <c r="N118" s="96"/>
      <c r="O118" s="16"/>
      <c r="P118" s="16"/>
    </row>
    <row r="119" spans="1:16" s="100" customFormat="1" ht="14.25" customHeight="1">
      <c r="A119" s="280" t="s">
        <v>401</v>
      </c>
      <c r="B119" s="192">
        <f aca="true" t="shared" si="6" ref="B119:B136">IF(ISNA(VLOOKUP(A119,NGHANH_CD_LIST,2,FALSE)),"",VLOOKUP(A119,NGHANH_CD_LIST,2,FALSE))</f>
        <v>511402</v>
      </c>
      <c r="C119" s="537">
        <v>46</v>
      </c>
      <c r="D119" s="537">
        <v>38</v>
      </c>
      <c r="E119" s="537">
        <v>8</v>
      </c>
      <c r="F119" s="537">
        <v>6</v>
      </c>
      <c r="G119" s="537"/>
      <c r="H119" s="537">
        <v>46</v>
      </c>
      <c r="I119" s="282"/>
      <c r="J119" s="282"/>
      <c r="K119" s="297"/>
      <c r="L119" s="267"/>
      <c r="M119" s="268"/>
      <c r="N119" s="96"/>
      <c r="O119" s="16"/>
      <c r="P119" s="16"/>
    </row>
    <row r="120" spans="1:16" s="34" customFormat="1" ht="14.25" customHeight="1">
      <c r="A120" s="182"/>
      <c r="B120" s="192">
        <f t="shared" si="6"/>
      </c>
      <c r="C120" s="282"/>
      <c r="D120" s="282"/>
      <c r="E120" s="282"/>
      <c r="F120" s="282"/>
      <c r="G120" s="282"/>
      <c r="H120" s="282"/>
      <c r="I120" s="282"/>
      <c r="J120" s="282"/>
      <c r="K120" s="287" t="s">
        <v>139</v>
      </c>
      <c r="L120" s="269"/>
      <c r="M120" s="270"/>
      <c r="N120" s="96"/>
      <c r="O120" s="16"/>
      <c r="P120" s="16"/>
    </row>
    <row r="121" spans="1:16" s="34" customFormat="1" ht="14.25" customHeight="1">
      <c r="A121" s="182"/>
      <c r="B121" s="192">
        <f t="shared" si="6"/>
      </c>
      <c r="C121" s="282"/>
      <c r="D121" s="282"/>
      <c r="E121" s="282"/>
      <c r="F121" s="282"/>
      <c r="G121" s="282"/>
      <c r="H121" s="282"/>
      <c r="I121" s="282"/>
      <c r="J121" s="282"/>
      <c r="K121" s="287" t="s">
        <v>140</v>
      </c>
      <c r="L121" s="269"/>
      <c r="M121" s="270"/>
      <c r="N121" s="96"/>
      <c r="O121" s="16"/>
      <c r="P121" s="16"/>
    </row>
    <row r="122" spans="1:16" s="34" customFormat="1" ht="14.25" customHeight="1">
      <c r="A122" s="280"/>
      <c r="B122" s="192">
        <f t="shared" si="6"/>
      </c>
      <c r="C122" s="282"/>
      <c r="D122" s="282"/>
      <c r="E122" s="282"/>
      <c r="F122" s="282"/>
      <c r="G122" s="282"/>
      <c r="H122" s="282"/>
      <c r="I122" s="282"/>
      <c r="J122" s="282"/>
      <c r="K122" s="287" t="s">
        <v>141</v>
      </c>
      <c r="L122" s="269"/>
      <c r="M122" s="270"/>
      <c r="N122" s="96"/>
      <c r="O122" s="16"/>
      <c r="P122" s="16"/>
    </row>
    <row r="123" spans="1:16" s="34" customFormat="1" ht="14.25" customHeight="1">
      <c r="A123" s="280"/>
      <c r="B123" s="192">
        <f t="shared" si="6"/>
      </c>
      <c r="C123" s="282"/>
      <c r="D123" s="282"/>
      <c r="E123" s="282"/>
      <c r="F123" s="282"/>
      <c r="G123" s="282"/>
      <c r="H123" s="282"/>
      <c r="I123" s="282"/>
      <c r="J123" s="282"/>
      <c r="K123" s="287"/>
      <c r="L123" s="269"/>
      <c r="M123" s="270"/>
      <c r="N123" s="96"/>
      <c r="O123" s="16"/>
      <c r="P123" s="16"/>
    </row>
    <row r="124" spans="1:16" s="34" customFormat="1" ht="14.25" customHeight="1">
      <c r="A124" s="280"/>
      <c r="B124" s="192">
        <f t="shared" si="6"/>
      </c>
      <c r="C124" s="282"/>
      <c r="D124" s="282"/>
      <c r="E124" s="282"/>
      <c r="F124" s="282"/>
      <c r="G124" s="282"/>
      <c r="H124" s="282"/>
      <c r="I124" s="282"/>
      <c r="J124" s="282"/>
      <c r="K124" s="298"/>
      <c r="L124" s="269"/>
      <c r="M124" s="270"/>
      <c r="N124" s="96"/>
      <c r="O124" s="16"/>
      <c r="P124" s="16"/>
    </row>
    <row r="125" spans="1:16" s="34" customFormat="1" ht="14.25" customHeight="1">
      <c r="A125" s="280"/>
      <c r="B125" s="192">
        <f t="shared" si="6"/>
      </c>
      <c r="C125" s="282"/>
      <c r="D125" s="282"/>
      <c r="E125" s="282"/>
      <c r="F125" s="282"/>
      <c r="G125" s="282"/>
      <c r="H125" s="282"/>
      <c r="I125" s="282"/>
      <c r="J125" s="282"/>
      <c r="K125" s="298"/>
      <c r="L125" s="269"/>
      <c r="M125" s="270"/>
      <c r="N125" s="96"/>
      <c r="O125" s="16"/>
      <c r="P125" s="16"/>
    </row>
    <row r="126" spans="1:16" s="34" customFormat="1" ht="14.25" customHeight="1">
      <c r="A126" s="280"/>
      <c r="B126" s="192">
        <f t="shared" si="6"/>
      </c>
      <c r="C126" s="282"/>
      <c r="D126" s="282"/>
      <c r="E126" s="284"/>
      <c r="F126" s="284"/>
      <c r="G126" s="284"/>
      <c r="H126" s="284"/>
      <c r="I126" s="284"/>
      <c r="J126" s="284"/>
      <c r="K126" s="298"/>
      <c r="L126" s="269"/>
      <c r="M126" s="270"/>
      <c r="N126" s="96"/>
      <c r="O126" s="16"/>
      <c r="P126" s="16"/>
    </row>
    <row r="127" spans="1:16" s="34" customFormat="1" ht="14.25" customHeight="1">
      <c r="A127" s="280"/>
      <c r="B127" s="192">
        <f t="shared" si="6"/>
      </c>
      <c r="C127" s="282"/>
      <c r="D127" s="282"/>
      <c r="E127" s="284"/>
      <c r="F127" s="284"/>
      <c r="G127" s="284"/>
      <c r="H127" s="284"/>
      <c r="I127" s="284"/>
      <c r="J127" s="284"/>
      <c r="K127" s="298"/>
      <c r="L127" s="269"/>
      <c r="M127" s="270"/>
      <c r="N127" s="96"/>
      <c r="O127" s="16"/>
      <c r="P127" s="16"/>
    </row>
    <row r="128" spans="1:16" s="34" customFormat="1" ht="14.25" customHeight="1">
      <c r="A128" s="301"/>
      <c r="B128" s="192">
        <f t="shared" si="6"/>
      </c>
      <c r="C128" s="282"/>
      <c r="D128" s="282"/>
      <c r="E128" s="284"/>
      <c r="F128" s="284"/>
      <c r="G128" s="284"/>
      <c r="H128" s="284"/>
      <c r="I128" s="284"/>
      <c r="J128" s="284"/>
      <c r="K128" s="283"/>
      <c r="L128" s="269"/>
      <c r="M128" s="270"/>
      <c r="N128" s="96"/>
      <c r="O128" s="16"/>
      <c r="P128" s="16"/>
    </row>
    <row r="129" spans="1:16" s="34" customFormat="1" ht="14.25" customHeight="1">
      <c r="A129" s="182"/>
      <c r="B129" s="192">
        <f t="shared" si="6"/>
      </c>
      <c r="C129" s="282"/>
      <c r="D129" s="282"/>
      <c r="E129" s="282"/>
      <c r="F129" s="282"/>
      <c r="G129" s="282"/>
      <c r="H129" s="282"/>
      <c r="I129" s="282"/>
      <c r="J129" s="282"/>
      <c r="K129" s="283"/>
      <c r="L129" s="269"/>
      <c r="M129" s="270"/>
      <c r="N129" s="96"/>
      <c r="O129" s="16"/>
      <c r="P129" s="16"/>
    </row>
    <row r="130" spans="1:16" s="34" customFormat="1" ht="14.25" customHeight="1">
      <c r="A130" s="280"/>
      <c r="B130" s="192">
        <f t="shared" si="6"/>
      </c>
      <c r="C130" s="282"/>
      <c r="D130" s="282"/>
      <c r="E130" s="282"/>
      <c r="F130" s="282"/>
      <c r="G130" s="282"/>
      <c r="H130" s="282"/>
      <c r="I130" s="282"/>
      <c r="J130" s="282"/>
      <c r="K130" s="283"/>
      <c r="L130" s="269"/>
      <c r="M130" s="270"/>
      <c r="N130" s="96"/>
      <c r="O130" s="16"/>
      <c r="P130" s="16"/>
    </row>
    <row r="131" spans="1:16" s="34" customFormat="1" ht="14.25" customHeight="1">
      <c r="A131" s="280"/>
      <c r="B131" s="192">
        <f t="shared" si="6"/>
      </c>
      <c r="C131" s="282"/>
      <c r="D131" s="282"/>
      <c r="E131" s="282"/>
      <c r="F131" s="282"/>
      <c r="G131" s="282"/>
      <c r="H131" s="282"/>
      <c r="I131" s="282"/>
      <c r="J131" s="282"/>
      <c r="K131" s="283"/>
      <c r="L131" s="269"/>
      <c r="M131" s="270"/>
      <c r="N131" s="96"/>
      <c r="O131" s="16"/>
      <c r="P131" s="16"/>
    </row>
    <row r="132" spans="1:16" s="34" customFormat="1" ht="14.25" customHeight="1">
      <c r="A132" s="280"/>
      <c r="B132" s="192">
        <f t="shared" si="6"/>
      </c>
      <c r="C132" s="282"/>
      <c r="D132" s="282"/>
      <c r="E132" s="282"/>
      <c r="F132" s="282"/>
      <c r="G132" s="282"/>
      <c r="H132" s="282"/>
      <c r="I132" s="282"/>
      <c r="J132" s="282"/>
      <c r="K132" s="283"/>
      <c r="L132" s="269"/>
      <c r="M132" s="270"/>
      <c r="N132" s="96"/>
      <c r="O132" s="16"/>
      <c r="P132" s="16"/>
    </row>
    <row r="133" spans="1:16" s="34" customFormat="1" ht="14.25" customHeight="1">
      <c r="A133" s="280"/>
      <c r="B133" s="192">
        <f t="shared" si="6"/>
      </c>
      <c r="C133" s="282"/>
      <c r="D133" s="282"/>
      <c r="E133" s="282"/>
      <c r="F133" s="282"/>
      <c r="G133" s="282"/>
      <c r="H133" s="282"/>
      <c r="I133" s="282"/>
      <c r="J133" s="282"/>
      <c r="K133" s="283"/>
      <c r="L133" s="269"/>
      <c r="M133" s="270"/>
      <c r="N133" s="96"/>
      <c r="O133" s="16"/>
      <c r="P133" s="16"/>
    </row>
    <row r="134" spans="1:16" s="34" customFormat="1" ht="14.25" customHeight="1">
      <c r="A134" s="280"/>
      <c r="B134" s="192">
        <f t="shared" si="6"/>
      </c>
      <c r="C134" s="282"/>
      <c r="D134" s="282"/>
      <c r="E134" s="282"/>
      <c r="F134" s="282"/>
      <c r="G134" s="282"/>
      <c r="H134" s="282"/>
      <c r="I134" s="282"/>
      <c r="J134" s="282"/>
      <c r="K134" s="283"/>
      <c r="L134" s="269"/>
      <c r="M134" s="270"/>
      <c r="N134" s="96"/>
      <c r="O134" s="16"/>
      <c r="P134" s="16"/>
    </row>
    <row r="135" spans="1:16" s="34" customFormat="1" ht="14.25" customHeight="1">
      <c r="A135" s="280"/>
      <c r="B135" s="192">
        <f t="shared" si="6"/>
      </c>
      <c r="C135" s="282"/>
      <c r="D135" s="282"/>
      <c r="E135" s="282"/>
      <c r="F135" s="282"/>
      <c r="G135" s="282"/>
      <c r="H135" s="282"/>
      <c r="I135" s="282"/>
      <c r="J135" s="282"/>
      <c r="K135" s="283"/>
      <c r="L135" s="269"/>
      <c r="M135" s="270"/>
      <c r="N135" s="96"/>
      <c r="O135" s="16"/>
      <c r="P135" s="16"/>
    </row>
    <row r="136" spans="1:16" s="34" customFormat="1" ht="14.25" customHeight="1">
      <c r="A136" s="281" t="s">
        <v>0</v>
      </c>
      <c r="B136" s="193">
        <f t="shared" si="6"/>
      </c>
      <c r="C136" s="286"/>
      <c r="D136" s="286"/>
      <c r="E136" s="286"/>
      <c r="F136" s="286"/>
      <c r="G136" s="286"/>
      <c r="H136" s="286"/>
      <c r="I136" s="286"/>
      <c r="J136" s="286"/>
      <c r="K136" s="271"/>
      <c r="L136" s="272"/>
      <c r="M136" s="273"/>
      <c r="N136" s="96"/>
      <c r="O136" s="16"/>
      <c r="P136" s="16"/>
    </row>
    <row r="137" spans="1:19" s="34" customFormat="1" ht="15.75" customHeight="1">
      <c r="A137" s="257"/>
      <c r="B137" s="231"/>
      <c r="C137" s="249"/>
      <c r="D137" s="249"/>
      <c r="E137" s="249"/>
      <c r="F137" s="249"/>
      <c r="G137" s="249"/>
      <c r="H137" s="249"/>
      <c r="I137" s="249"/>
      <c r="J137" s="251" t="s">
        <v>952</v>
      </c>
      <c r="K137" s="249"/>
      <c r="L137" s="249"/>
      <c r="M137" s="310"/>
      <c r="N137" s="309"/>
      <c r="O137" s="309"/>
      <c r="P137" s="309"/>
      <c r="Q137" s="309"/>
      <c r="R137" s="16"/>
      <c r="S137" s="16"/>
    </row>
    <row r="138" spans="1:19" s="34" customFormat="1" ht="15.75" customHeight="1">
      <c r="A138" s="246" t="s">
        <v>112</v>
      </c>
      <c r="B138" s="257"/>
      <c r="C138" s="249"/>
      <c r="D138" s="249"/>
      <c r="E138" s="249"/>
      <c r="F138" s="249"/>
      <c r="G138" s="249"/>
      <c r="H138" s="249"/>
      <c r="I138" s="249"/>
      <c r="J138" s="570" t="s">
        <v>115</v>
      </c>
      <c r="K138" s="570"/>
      <c r="L138" s="570"/>
      <c r="M138" s="247"/>
      <c r="N138" s="25"/>
      <c r="R138" s="16"/>
      <c r="S138" s="16"/>
    </row>
    <row r="139" spans="1:19" s="34" customFormat="1" ht="15.75" customHeight="1">
      <c r="A139" s="246" t="s">
        <v>113</v>
      </c>
      <c r="B139" s="257"/>
      <c r="C139" s="249"/>
      <c r="D139" s="249"/>
      <c r="E139" s="249"/>
      <c r="F139" s="249"/>
      <c r="G139" s="249"/>
      <c r="H139" s="249"/>
      <c r="I139" s="249"/>
      <c r="J139" s="571" t="s">
        <v>116</v>
      </c>
      <c r="K139" s="571"/>
      <c r="L139" s="571"/>
      <c r="M139" s="248"/>
      <c r="N139" s="69"/>
      <c r="R139" s="16"/>
      <c r="S139" s="16"/>
    </row>
    <row r="140" spans="1:19" s="34" customFormat="1" ht="15.75" customHeight="1">
      <c r="A140" s="249"/>
      <c r="B140" s="257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5"/>
      <c r="N140" s="67"/>
      <c r="O140" s="67"/>
      <c r="R140" s="16"/>
      <c r="S140" s="16"/>
    </row>
    <row r="141" spans="1:19" s="34" customFormat="1" ht="15.75" customHeight="1">
      <c r="A141" s="246"/>
      <c r="B141" s="257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5"/>
      <c r="N141" s="67"/>
      <c r="O141" s="67"/>
      <c r="R141" s="16"/>
      <c r="S141" s="16"/>
    </row>
    <row r="142" spans="1:19" s="34" customFormat="1" ht="15.75" customHeight="1">
      <c r="A142" s="246"/>
      <c r="B142" s="257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5"/>
      <c r="N142" s="67"/>
      <c r="O142" s="67"/>
      <c r="R142" s="16"/>
      <c r="S142" s="16"/>
    </row>
    <row r="143" spans="1:19" s="34" customFormat="1" ht="15.75" customHeight="1">
      <c r="A143" s="246"/>
      <c r="B143" s="257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5"/>
      <c r="N143" s="70"/>
      <c r="O143" s="70"/>
      <c r="P143" s="71"/>
      <c r="Q143" s="71"/>
      <c r="R143" s="16"/>
      <c r="S143" s="16"/>
    </row>
    <row r="144" spans="1:19" s="34" customFormat="1" ht="15.75" customHeight="1">
      <c r="A144" s="246" t="s">
        <v>948</v>
      </c>
      <c r="B144" s="257"/>
      <c r="C144" s="249"/>
      <c r="D144" s="249"/>
      <c r="E144" s="249"/>
      <c r="F144" s="249"/>
      <c r="G144" s="249"/>
      <c r="H144" s="249"/>
      <c r="I144" s="249"/>
      <c r="J144" s="243"/>
      <c r="K144" s="243"/>
      <c r="L144" s="243"/>
      <c r="M144" s="243"/>
      <c r="N144" s="66"/>
      <c r="R144" s="16"/>
      <c r="S144" s="16"/>
    </row>
    <row r="145" spans="2:16" s="34" customFormat="1" ht="16.5" customHeight="1">
      <c r="B145" s="64"/>
      <c r="C145" s="64"/>
      <c r="D145" s="64"/>
      <c r="E145" s="64"/>
      <c r="F145" s="64"/>
      <c r="G145" s="64"/>
      <c r="H145" s="64"/>
      <c r="I145" s="64"/>
      <c r="J145" s="64"/>
      <c r="K145" s="21"/>
      <c r="L145" s="21"/>
      <c r="M145" s="21"/>
      <c r="N145" s="96"/>
      <c r="O145" s="16"/>
      <c r="P145" s="16"/>
    </row>
    <row r="146" spans="1:13" s="16" customFormat="1" ht="15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</row>
    <row r="147" spans="1:13" s="16" customFormat="1" ht="15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s="16" customFormat="1" ht="15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</row>
    <row r="149" spans="1:13" s="16" customFormat="1" ht="15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</row>
    <row r="150" spans="1:13" s="16" customFormat="1" ht="15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</row>
    <row r="151" spans="1:13" s="16" customFormat="1" ht="15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1" ht="15">
      <c r="A473" s="6"/>
      <c r="B473" s="1"/>
      <c r="C473" s="1"/>
      <c r="D473" s="1"/>
      <c r="E473" s="1"/>
      <c r="F473" s="1"/>
      <c r="G473" s="1"/>
      <c r="H473" s="1"/>
      <c r="I473" s="1"/>
      <c r="J473" s="2"/>
      <c r="K473" s="2"/>
    </row>
    <row r="474" spans="1:11" ht="15">
      <c r="A474" s="5"/>
      <c r="B474" s="3"/>
      <c r="C474" s="3"/>
      <c r="D474" s="3"/>
      <c r="E474" s="3"/>
      <c r="F474" s="3"/>
      <c r="G474" s="3"/>
      <c r="H474" s="3"/>
      <c r="I474" s="3"/>
      <c r="J474" s="3"/>
      <c r="K474" s="3"/>
    </row>
  </sheetData>
  <sheetProtection password="A6D1" sheet="1" insertRows="0" deleteRows="0"/>
  <mergeCells count="42">
    <mergeCell ref="C111:I111"/>
    <mergeCell ref="D77:F77"/>
    <mergeCell ref="B71:J71"/>
    <mergeCell ref="B72:J72"/>
    <mergeCell ref="J33:M33"/>
    <mergeCell ref="J62:L62"/>
    <mergeCell ref="C73:I73"/>
    <mergeCell ref="C74:I74"/>
    <mergeCell ref="E43:F43"/>
    <mergeCell ref="B36:J36"/>
    <mergeCell ref="J27:M27"/>
    <mergeCell ref="J28:M28"/>
    <mergeCell ref="C3:I3"/>
    <mergeCell ref="C4:I4"/>
    <mergeCell ref="D7:F7"/>
    <mergeCell ref="E8:F8"/>
    <mergeCell ref="K42:M42"/>
    <mergeCell ref="C38:I38"/>
    <mergeCell ref="C39:I39"/>
    <mergeCell ref="J26:M26"/>
    <mergeCell ref="B1:J1"/>
    <mergeCell ref="B2:J2"/>
    <mergeCell ref="K77:M77"/>
    <mergeCell ref="E78:F78"/>
    <mergeCell ref="K80:M80"/>
    <mergeCell ref="J101:L101"/>
    <mergeCell ref="K7:M7"/>
    <mergeCell ref="K45:M45"/>
    <mergeCell ref="J63:L63"/>
    <mergeCell ref="K10:M10"/>
    <mergeCell ref="B37:J37"/>
    <mergeCell ref="D42:F42"/>
    <mergeCell ref="J102:L102"/>
    <mergeCell ref="J139:L139"/>
    <mergeCell ref="B108:J108"/>
    <mergeCell ref="J138:L138"/>
    <mergeCell ref="B109:J109"/>
    <mergeCell ref="D114:F114"/>
    <mergeCell ref="K114:M114"/>
    <mergeCell ref="E115:F115"/>
    <mergeCell ref="K117:M117"/>
    <mergeCell ref="C110:I110"/>
  </mergeCells>
  <dataValidations count="3">
    <dataValidation type="whole" allowBlank="1" showInputMessage="1" showErrorMessage="1" errorTitle="Nhập sai" error="Nhập sai dữ liệu" sqref="C11:J11 C118:J118 C81:J81 C46:J46">
      <formula1>0</formula1>
      <formula2>100000000</formula2>
    </dataValidation>
    <dataValidation type="list" allowBlank="1" showInputMessage="1" showErrorMessage="1" sqref="A12:A25 A119:A136 A82:A99 A47:A60">
      <formula1>NGHANH_CD_CHON</formula1>
    </dataValidation>
    <dataValidation type="whole" allowBlank="1" showInputMessage="1" showErrorMessage="1" promptTitle="Nhập sô!" prompt="Nhập số liệu" errorTitle="Lỗi" error="Chỉ được nhập số!" sqref="C12:J25 C119:J136 C82:J99 C47:J60">
      <formula1>0</formula1>
      <formula2>9999999</formula2>
    </dataValidation>
  </dataValidations>
  <printOptions/>
  <pageMargins left="1.21" right="0.5" top="0.5" bottom="0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8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7.57421875" style="0" customWidth="1"/>
    <col min="2" max="2" width="7.7109375" style="0" customWidth="1"/>
    <col min="3" max="10" width="7.421875" style="0" customWidth="1"/>
    <col min="11" max="13" width="11.140625" style="0" customWidth="1"/>
  </cols>
  <sheetData>
    <row r="1" spans="1:15" s="16" customFormat="1" ht="17.25" customHeight="1">
      <c r="A1" s="31" t="s">
        <v>168</v>
      </c>
      <c r="B1" s="566" t="s">
        <v>169</v>
      </c>
      <c r="C1" s="566"/>
      <c r="D1" s="566"/>
      <c r="E1" s="566"/>
      <c r="F1" s="566"/>
      <c r="G1" s="566"/>
      <c r="H1" s="566"/>
      <c r="I1" s="566"/>
      <c r="J1" s="566"/>
      <c r="K1" s="299" t="s">
        <v>161</v>
      </c>
      <c r="L1" s="312"/>
      <c r="M1" s="312"/>
      <c r="N1" s="76"/>
      <c r="O1" s="76"/>
    </row>
    <row r="2" spans="1:15" s="16" customFormat="1" ht="15.75" customHeight="1">
      <c r="A2" s="36" t="s">
        <v>75</v>
      </c>
      <c r="B2" s="582" t="s">
        <v>949</v>
      </c>
      <c r="C2" s="582"/>
      <c r="D2" s="582"/>
      <c r="E2" s="582"/>
      <c r="F2" s="611"/>
      <c r="G2" s="611"/>
      <c r="H2" s="611"/>
      <c r="I2" s="611"/>
      <c r="J2" s="611"/>
      <c r="K2" s="299" t="str">
        <f>Bia!$C$10</f>
        <v>Tr.ĐH Hùng Vương</v>
      </c>
      <c r="L2" s="299"/>
      <c r="M2" s="299"/>
      <c r="N2" s="163"/>
      <c r="O2" s="163"/>
    </row>
    <row r="3" spans="1:15" s="16" customFormat="1" ht="16.5" customHeight="1">
      <c r="A3" s="36" t="s">
        <v>76</v>
      </c>
      <c r="B3" s="231"/>
      <c r="C3" s="588" t="s">
        <v>170</v>
      </c>
      <c r="D3" s="588"/>
      <c r="E3" s="588"/>
      <c r="F3" s="588"/>
      <c r="G3" s="588"/>
      <c r="H3" s="588"/>
      <c r="I3" s="588"/>
      <c r="J3" s="312"/>
      <c r="K3" s="312"/>
      <c r="L3" s="312"/>
      <c r="M3" s="312"/>
      <c r="N3" s="76"/>
      <c r="O3" s="76"/>
    </row>
    <row r="4" spans="1:15" s="16" customFormat="1" ht="16.5" customHeight="1">
      <c r="A4" s="36" t="s">
        <v>77</v>
      </c>
      <c r="B4" s="231"/>
      <c r="C4" s="570" t="s">
        <v>162</v>
      </c>
      <c r="D4" s="570"/>
      <c r="E4" s="570"/>
      <c r="F4" s="570"/>
      <c r="G4" s="570"/>
      <c r="H4" s="570"/>
      <c r="I4" s="570"/>
      <c r="J4" s="239"/>
      <c r="K4" s="312"/>
      <c r="L4" s="312"/>
      <c r="M4" s="312"/>
      <c r="N4" s="76"/>
      <c r="O4" s="76"/>
    </row>
    <row r="5" spans="1:15" s="16" customFormat="1" ht="16.5" customHeight="1">
      <c r="A5" s="41" t="s">
        <v>79</v>
      </c>
      <c r="B5" s="257"/>
      <c r="C5" s="257"/>
      <c r="D5" s="257"/>
      <c r="E5" s="257"/>
      <c r="F5" s="257"/>
      <c r="G5" s="257"/>
      <c r="H5" s="257"/>
      <c r="I5" s="257"/>
      <c r="J5" s="257"/>
      <c r="K5" s="312"/>
      <c r="L5" s="312"/>
      <c r="M5" s="312"/>
      <c r="N5" s="76"/>
      <c r="O5" s="76"/>
    </row>
    <row r="6" spans="1:15" s="16" customFormat="1" ht="15.75">
      <c r="A6" s="64"/>
      <c r="B6" s="88"/>
      <c r="C6" s="90"/>
      <c r="D6" s="19"/>
      <c r="E6" s="19"/>
      <c r="F6" s="19"/>
      <c r="G6" s="19"/>
      <c r="H6" s="19"/>
      <c r="I6" s="19"/>
      <c r="J6" s="19"/>
      <c r="K6" s="87"/>
      <c r="L6" s="87"/>
      <c r="M6" s="87"/>
      <c r="N6" s="87"/>
      <c r="O6" s="87"/>
    </row>
    <row r="7" spans="1:14" s="16" customFormat="1" ht="25.5">
      <c r="A7" s="91"/>
      <c r="B7" s="92" t="s">
        <v>125</v>
      </c>
      <c r="C7" s="92" t="s">
        <v>33</v>
      </c>
      <c r="D7" s="605" t="s">
        <v>82</v>
      </c>
      <c r="E7" s="606"/>
      <c r="F7" s="607"/>
      <c r="G7" s="93" t="s">
        <v>130</v>
      </c>
      <c r="H7" s="94"/>
      <c r="I7" s="94"/>
      <c r="J7" s="94"/>
      <c r="K7" s="608" t="s">
        <v>26</v>
      </c>
      <c r="L7" s="609"/>
      <c r="M7" s="610"/>
      <c r="N7" s="96"/>
    </row>
    <row r="8" spans="1:14" s="16" customFormat="1" ht="15.75" customHeight="1">
      <c r="A8" s="97"/>
      <c r="B8" s="92" t="s">
        <v>126</v>
      </c>
      <c r="C8" s="92" t="s">
        <v>127</v>
      </c>
      <c r="D8" s="9" t="s">
        <v>14</v>
      </c>
      <c r="E8" s="598" t="s">
        <v>43</v>
      </c>
      <c r="F8" s="599"/>
      <c r="G8" s="7" t="s">
        <v>131</v>
      </c>
      <c r="H8" s="7" t="s">
        <v>131</v>
      </c>
      <c r="I8" s="7" t="s">
        <v>131</v>
      </c>
      <c r="J8" s="7" t="s">
        <v>131</v>
      </c>
      <c r="K8" s="98"/>
      <c r="L8" s="35"/>
      <c r="M8" s="99"/>
      <c r="N8" s="96"/>
    </row>
    <row r="9" spans="1:14" s="16" customFormat="1" ht="15.75">
      <c r="A9" s="97"/>
      <c r="B9" s="92"/>
      <c r="C9" s="92"/>
      <c r="D9" s="92"/>
      <c r="E9" s="9" t="s">
        <v>128</v>
      </c>
      <c r="F9" s="9" t="s">
        <v>129</v>
      </c>
      <c r="G9" s="9" t="s">
        <v>132</v>
      </c>
      <c r="H9" s="9" t="s">
        <v>133</v>
      </c>
      <c r="I9" s="9" t="s">
        <v>134</v>
      </c>
      <c r="J9" s="9" t="s">
        <v>135</v>
      </c>
      <c r="K9" s="101"/>
      <c r="L9" s="102"/>
      <c r="M9" s="103"/>
      <c r="N9" s="96"/>
    </row>
    <row r="10" spans="1:14" s="16" customFormat="1" ht="12.75">
      <c r="A10" s="56" t="s">
        <v>1</v>
      </c>
      <c r="B10" s="56">
        <v>1</v>
      </c>
      <c r="C10" s="56">
        <v>2</v>
      </c>
      <c r="D10" s="56">
        <v>3</v>
      </c>
      <c r="E10" s="56">
        <v>4</v>
      </c>
      <c r="F10" s="56">
        <v>5</v>
      </c>
      <c r="G10" s="56">
        <v>6</v>
      </c>
      <c r="H10" s="56">
        <v>7</v>
      </c>
      <c r="I10" s="56">
        <v>8</v>
      </c>
      <c r="J10" s="56">
        <v>9</v>
      </c>
      <c r="K10" s="602">
        <v>10</v>
      </c>
      <c r="L10" s="603"/>
      <c r="M10" s="604"/>
      <c r="N10" s="96"/>
    </row>
    <row r="11" spans="1:14" s="16" customFormat="1" ht="17.25" customHeight="1">
      <c r="A11" s="313" t="s">
        <v>33</v>
      </c>
      <c r="B11" s="314"/>
      <c r="C11" s="439">
        <f>G11+H11</f>
        <v>2757</v>
      </c>
      <c r="D11" s="440">
        <f>D13+D14</f>
        <v>2480</v>
      </c>
      <c r="E11" s="440">
        <v>1433</v>
      </c>
      <c r="F11" s="440">
        <v>1385</v>
      </c>
      <c r="G11" s="440">
        <f>G13+G14</f>
        <v>1289</v>
      </c>
      <c r="H11" s="440">
        <v>1468</v>
      </c>
      <c r="I11" s="316"/>
      <c r="J11" s="316"/>
      <c r="K11" s="304"/>
      <c r="L11" s="305"/>
      <c r="M11" s="306"/>
      <c r="N11" s="96"/>
    </row>
    <row r="12" spans="1:14" s="16" customFormat="1" ht="17.25" customHeight="1">
      <c r="A12" s="280" t="s">
        <v>138</v>
      </c>
      <c r="B12" s="317"/>
      <c r="C12" s="314"/>
      <c r="D12" s="282"/>
      <c r="E12" s="282"/>
      <c r="F12" s="282"/>
      <c r="G12" s="282"/>
      <c r="H12" s="282"/>
      <c r="I12" s="282"/>
      <c r="J12" s="282"/>
      <c r="K12" s="287" t="s">
        <v>139</v>
      </c>
      <c r="L12" s="269"/>
      <c r="M12" s="270"/>
      <c r="N12" s="96"/>
    </row>
    <row r="13" spans="1:14" s="16" customFormat="1" ht="17.25" customHeight="1">
      <c r="A13" s="182" t="s">
        <v>954</v>
      </c>
      <c r="B13" s="436">
        <v>42140201</v>
      </c>
      <c r="C13" s="557">
        <f>G13+H13</f>
        <v>2104</v>
      </c>
      <c r="D13" s="558">
        <v>2100</v>
      </c>
      <c r="E13" s="558"/>
      <c r="F13" s="558"/>
      <c r="G13" s="558">
        <f>848+180</f>
        <v>1028</v>
      </c>
      <c r="H13" s="558">
        <v>1076</v>
      </c>
      <c r="I13" s="282"/>
      <c r="J13" s="282"/>
      <c r="K13" s="287" t="s">
        <v>171</v>
      </c>
      <c r="L13" s="269"/>
      <c r="M13" s="270"/>
      <c r="N13" s="96"/>
    </row>
    <row r="14" spans="1:14" s="16" customFormat="1" ht="17.25" customHeight="1">
      <c r="A14" s="280" t="s">
        <v>955</v>
      </c>
      <c r="B14" s="436">
        <v>42140202</v>
      </c>
      <c r="C14" s="557">
        <f>G14+H14</f>
        <v>653</v>
      </c>
      <c r="D14" s="558">
        <v>380</v>
      </c>
      <c r="E14" s="558"/>
      <c r="F14" s="558"/>
      <c r="G14" s="558">
        <f>141+120</f>
        <v>261</v>
      </c>
      <c r="H14" s="558">
        <v>392</v>
      </c>
      <c r="I14" s="282"/>
      <c r="J14" s="282"/>
      <c r="K14" s="287" t="s">
        <v>172</v>
      </c>
      <c r="L14" s="269"/>
      <c r="M14" s="270"/>
      <c r="N14" s="96"/>
    </row>
    <row r="15" spans="1:14" s="16" customFormat="1" ht="17.25" customHeight="1">
      <c r="A15" s="280"/>
      <c r="B15" s="282"/>
      <c r="C15" s="282"/>
      <c r="D15" s="282"/>
      <c r="E15" s="282"/>
      <c r="F15" s="282"/>
      <c r="G15" s="282"/>
      <c r="H15" s="282"/>
      <c r="I15" s="282"/>
      <c r="J15" s="282"/>
      <c r="K15" s="287"/>
      <c r="L15" s="269"/>
      <c r="M15" s="270"/>
      <c r="N15" s="96"/>
    </row>
    <row r="16" spans="1:14" s="16" customFormat="1" ht="17.25" customHeight="1">
      <c r="A16" s="280"/>
      <c r="B16" s="282"/>
      <c r="C16" s="282"/>
      <c r="D16" s="282"/>
      <c r="E16" s="282"/>
      <c r="F16" s="282"/>
      <c r="G16" s="282"/>
      <c r="H16" s="282"/>
      <c r="I16" s="282"/>
      <c r="J16" s="282"/>
      <c r="K16" s="298" t="s">
        <v>142</v>
      </c>
      <c r="L16" s="269"/>
      <c r="M16" s="270"/>
      <c r="N16" s="96"/>
    </row>
    <row r="17" spans="1:14" s="16" customFormat="1" ht="17.25" customHeight="1">
      <c r="A17" s="280"/>
      <c r="B17" s="282"/>
      <c r="C17" s="282"/>
      <c r="D17" s="282"/>
      <c r="E17" s="282"/>
      <c r="F17" s="282"/>
      <c r="G17" s="282"/>
      <c r="H17" s="282"/>
      <c r="I17" s="282"/>
      <c r="J17" s="282"/>
      <c r="K17" s="298" t="s">
        <v>143</v>
      </c>
      <c r="L17" s="269"/>
      <c r="M17" s="270"/>
      <c r="N17" s="96"/>
    </row>
    <row r="18" spans="1:14" s="16" customFormat="1" ht="17.25" customHeight="1">
      <c r="A18" s="280"/>
      <c r="B18" s="282"/>
      <c r="C18" s="282"/>
      <c r="D18" s="282"/>
      <c r="E18" s="284"/>
      <c r="F18" s="284"/>
      <c r="G18" s="284"/>
      <c r="H18" s="284"/>
      <c r="I18" s="284"/>
      <c r="J18" s="284"/>
      <c r="K18" s="298" t="s">
        <v>144</v>
      </c>
      <c r="L18" s="269"/>
      <c r="M18" s="270"/>
      <c r="N18" s="96"/>
    </row>
    <row r="19" spans="1:14" s="16" customFormat="1" ht="17.25" customHeight="1">
      <c r="A19" s="280"/>
      <c r="B19" s="282"/>
      <c r="C19" s="282"/>
      <c r="D19" s="282"/>
      <c r="E19" s="282"/>
      <c r="F19" s="282"/>
      <c r="G19" s="282"/>
      <c r="H19" s="282"/>
      <c r="I19" s="282"/>
      <c r="J19" s="282"/>
      <c r="K19" s="283"/>
      <c r="L19" s="269"/>
      <c r="M19" s="270"/>
      <c r="N19" s="96"/>
    </row>
    <row r="20" spans="1:14" s="16" customFormat="1" ht="17.25" customHeight="1">
      <c r="A20" s="280"/>
      <c r="B20" s="282"/>
      <c r="C20" s="282"/>
      <c r="D20" s="282"/>
      <c r="E20" s="282"/>
      <c r="F20" s="282"/>
      <c r="G20" s="282"/>
      <c r="H20" s="282"/>
      <c r="I20" s="282"/>
      <c r="J20" s="282"/>
      <c r="K20" s="283"/>
      <c r="L20" s="269"/>
      <c r="M20" s="270"/>
      <c r="N20" s="96"/>
    </row>
    <row r="21" spans="1:14" s="16" customFormat="1" ht="17.25" customHeight="1">
      <c r="A21" s="280"/>
      <c r="B21" s="282"/>
      <c r="C21" s="282"/>
      <c r="D21" s="282"/>
      <c r="E21" s="282"/>
      <c r="F21" s="282"/>
      <c r="G21" s="282"/>
      <c r="H21" s="282"/>
      <c r="I21" s="282"/>
      <c r="J21" s="282"/>
      <c r="K21" s="283"/>
      <c r="L21" s="269"/>
      <c r="M21" s="270"/>
      <c r="N21" s="96"/>
    </row>
    <row r="22" spans="1:14" s="16" customFormat="1" ht="17.25" customHeight="1">
      <c r="A22" s="280"/>
      <c r="B22" s="282"/>
      <c r="C22" s="282"/>
      <c r="D22" s="282"/>
      <c r="E22" s="282"/>
      <c r="F22" s="282"/>
      <c r="G22" s="282"/>
      <c r="H22" s="282"/>
      <c r="I22" s="282"/>
      <c r="J22" s="282"/>
      <c r="K22" s="283"/>
      <c r="L22" s="269"/>
      <c r="M22" s="270"/>
      <c r="N22" s="96"/>
    </row>
    <row r="23" spans="1:14" s="16" customFormat="1" ht="17.25" customHeight="1">
      <c r="A23" s="280"/>
      <c r="B23" s="282"/>
      <c r="C23" s="282"/>
      <c r="D23" s="282"/>
      <c r="E23" s="282"/>
      <c r="F23" s="282"/>
      <c r="G23" s="282"/>
      <c r="H23" s="282"/>
      <c r="I23" s="282"/>
      <c r="J23" s="282"/>
      <c r="K23" s="283"/>
      <c r="L23" s="269"/>
      <c r="M23" s="270"/>
      <c r="N23" s="96"/>
    </row>
    <row r="24" spans="1:14" s="16" customFormat="1" ht="17.25" customHeight="1">
      <c r="A24" s="280"/>
      <c r="B24" s="282"/>
      <c r="C24" s="282"/>
      <c r="D24" s="282"/>
      <c r="E24" s="282"/>
      <c r="F24" s="282"/>
      <c r="G24" s="282"/>
      <c r="H24" s="282"/>
      <c r="I24" s="282"/>
      <c r="J24" s="282"/>
      <c r="K24" s="283"/>
      <c r="L24" s="269"/>
      <c r="M24" s="270"/>
      <c r="N24" s="96"/>
    </row>
    <row r="25" spans="1:14" s="16" customFormat="1" ht="17.25" customHeight="1">
      <c r="A25" s="281" t="s">
        <v>0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71"/>
      <c r="L25" s="272"/>
      <c r="M25" s="273"/>
      <c r="N25" s="96"/>
    </row>
    <row r="26" spans="1:19" s="34" customFormat="1" ht="15.75" customHeight="1">
      <c r="A26" s="257"/>
      <c r="B26" s="231"/>
      <c r="C26" s="249"/>
      <c r="D26" s="249"/>
      <c r="E26" s="249"/>
      <c r="F26" s="249"/>
      <c r="G26" s="249"/>
      <c r="H26" s="249"/>
      <c r="I26" s="249"/>
      <c r="J26" s="249" t="s">
        <v>952</v>
      </c>
      <c r="K26" s="249"/>
      <c r="L26" s="249"/>
      <c r="M26" s="310"/>
      <c r="N26" s="309"/>
      <c r="O26" s="309"/>
      <c r="P26" s="309"/>
      <c r="Q26" s="309"/>
      <c r="R26" s="16"/>
      <c r="S26" s="16"/>
    </row>
    <row r="27" spans="1:19" s="34" customFormat="1" ht="15.75" customHeight="1">
      <c r="A27" s="246" t="s">
        <v>112</v>
      </c>
      <c r="B27" s="257"/>
      <c r="C27" s="249"/>
      <c r="D27" s="249"/>
      <c r="E27" s="249"/>
      <c r="F27" s="249"/>
      <c r="G27" s="249"/>
      <c r="H27" s="249"/>
      <c r="I27" s="249"/>
      <c r="J27" s="570" t="s">
        <v>115</v>
      </c>
      <c r="K27" s="570"/>
      <c r="L27" s="570"/>
      <c r="M27" s="247"/>
      <c r="N27" s="25"/>
      <c r="R27" s="16"/>
      <c r="S27" s="16"/>
    </row>
    <row r="28" spans="1:19" s="34" customFormat="1" ht="15.75" customHeight="1">
      <c r="A28" s="246" t="s">
        <v>113</v>
      </c>
      <c r="B28" s="257"/>
      <c r="C28" s="249"/>
      <c r="D28" s="249"/>
      <c r="E28" s="249"/>
      <c r="F28" s="249"/>
      <c r="G28" s="249"/>
      <c r="H28" s="249"/>
      <c r="I28" s="249"/>
      <c r="J28" s="571" t="s">
        <v>116</v>
      </c>
      <c r="K28" s="571"/>
      <c r="L28" s="571"/>
      <c r="M28" s="248"/>
      <c r="N28" s="69"/>
      <c r="R28" s="16"/>
      <c r="S28" s="16"/>
    </row>
    <row r="29" spans="1:19" s="34" customFormat="1" ht="15.75" customHeight="1">
      <c r="A29" s="249"/>
      <c r="B29" s="257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5"/>
      <c r="N29" s="67"/>
      <c r="O29" s="67"/>
      <c r="R29" s="16"/>
      <c r="S29" s="16"/>
    </row>
    <row r="30" spans="1:19" s="34" customFormat="1" ht="15.75" customHeight="1">
      <c r="A30" s="246"/>
      <c r="B30" s="257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5"/>
      <c r="N30" s="67"/>
      <c r="O30" s="67"/>
      <c r="R30" s="16"/>
      <c r="S30" s="16"/>
    </row>
    <row r="31" spans="1:19" s="34" customFormat="1" ht="15.75" customHeight="1">
      <c r="A31" s="246"/>
      <c r="B31" s="257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5"/>
      <c r="N31" s="67"/>
      <c r="O31" s="67"/>
      <c r="R31" s="16"/>
      <c r="S31" s="16"/>
    </row>
    <row r="32" spans="1:19" s="34" customFormat="1" ht="15.75" customHeight="1">
      <c r="A32" s="246"/>
      <c r="B32" s="257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5"/>
      <c r="N32" s="70"/>
      <c r="O32" s="70"/>
      <c r="P32" s="71"/>
      <c r="Q32" s="71"/>
      <c r="R32" s="16"/>
      <c r="S32" s="16"/>
    </row>
    <row r="33" spans="1:19" s="34" customFormat="1" ht="15.75" customHeight="1">
      <c r="A33" s="246" t="s">
        <v>948</v>
      </c>
      <c r="B33" s="257"/>
      <c r="C33" s="249"/>
      <c r="D33" s="249"/>
      <c r="E33" s="249"/>
      <c r="F33" s="249"/>
      <c r="G33" s="249"/>
      <c r="H33" s="249"/>
      <c r="I33" s="249"/>
      <c r="J33" s="243"/>
      <c r="K33" s="243"/>
      <c r="L33" s="243"/>
      <c r="M33" s="243"/>
      <c r="N33" s="66"/>
      <c r="R33" s="16"/>
      <c r="S33" s="16"/>
    </row>
    <row r="34" spans="2:19" s="34" customFormat="1" ht="15.75" customHeight="1">
      <c r="B34" s="7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21"/>
      <c r="N34" s="21"/>
      <c r="O34" s="21"/>
      <c r="P34" s="21"/>
      <c r="Q34" s="96"/>
      <c r="R34" s="16"/>
      <c r="S34" s="16"/>
    </row>
    <row r="35" spans="1:15" s="16" customFormat="1" ht="17.25" customHeight="1">
      <c r="A35" s="31" t="s">
        <v>173</v>
      </c>
      <c r="B35" s="566" t="s">
        <v>169</v>
      </c>
      <c r="C35" s="566"/>
      <c r="D35" s="566"/>
      <c r="E35" s="566"/>
      <c r="F35" s="566"/>
      <c r="G35" s="566"/>
      <c r="H35" s="566"/>
      <c r="I35" s="566"/>
      <c r="J35" s="566"/>
      <c r="K35" s="299" t="s">
        <v>161</v>
      </c>
      <c r="L35" s="312"/>
      <c r="M35" s="312"/>
      <c r="N35" s="76"/>
      <c r="O35" s="76"/>
    </row>
    <row r="36" spans="1:15" s="16" customFormat="1" ht="15.75" customHeight="1">
      <c r="A36" s="36" t="s">
        <v>75</v>
      </c>
      <c r="B36" s="582" t="s">
        <v>949</v>
      </c>
      <c r="C36" s="582"/>
      <c r="D36" s="582"/>
      <c r="E36" s="582"/>
      <c r="F36" s="611"/>
      <c r="G36" s="611"/>
      <c r="H36" s="611"/>
      <c r="I36" s="611"/>
      <c r="J36" s="611"/>
      <c r="K36" s="299" t="str">
        <f>Bia!$C$10</f>
        <v>Tr.ĐH Hùng Vương</v>
      </c>
      <c r="L36" s="299"/>
      <c r="M36" s="299"/>
      <c r="N36" s="163"/>
      <c r="O36" s="163"/>
    </row>
    <row r="37" spans="1:15" s="16" customFormat="1" ht="17.25" customHeight="1">
      <c r="A37" s="36" t="s">
        <v>76</v>
      </c>
      <c r="B37" s="231"/>
      <c r="C37" s="588" t="s">
        <v>170</v>
      </c>
      <c r="D37" s="588"/>
      <c r="E37" s="588"/>
      <c r="F37" s="588"/>
      <c r="G37" s="588"/>
      <c r="H37" s="588"/>
      <c r="I37" s="588"/>
      <c r="J37" s="312"/>
      <c r="K37" s="312"/>
      <c r="L37" s="312"/>
      <c r="M37" s="312"/>
      <c r="N37" s="76"/>
      <c r="O37" s="76"/>
    </row>
    <row r="38" spans="1:15" s="16" customFormat="1" ht="15.75" customHeight="1">
      <c r="A38" s="36" t="s">
        <v>77</v>
      </c>
      <c r="B38" s="231"/>
      <c r="C38" s="588" t="s">
        <v>174</v>
      </c>
      <c r="D38" s="588"/>
      <c r="E38" s="588"/>
      <c r="F38" s="588"/>
      <c r="G38" s="588"/>
      <c r="H38" s="588"/>
      <c r="I38" s="588"/>
      <c r="J38" s="239"/>
      <c r="K38" s="312"/>
      <c r="L38" s="312"/>
      <c r="M38" s="312"/>
      <c r="N38" s="76"/>
      <c r="O38" s="76"/>
    </row>
    <row r="39" spans="1:15" s="16" customFormat="1" ht="16.5" customHeight="1">
      <c r="A39" s="41" t="s">
        <v>79</v>
      </c>
      <c r="B39" s="257"/>
      <c r="C39" s="257"/>
      <c r="D39" s="257"/>
      <c r="E39" s="257"/>
      <c r="F39" s="257"/>
      <c r="G39" s="257"/>
      <c r="H39" s="257"/>
      <c r="I39" s="257"/>
      <c r="J39" s="257"/>
      <c r="K39" s="312"/>
      <c r="L39" s="312"/>
      <c r="M39" s="312"/>
      <c r="N39" s="76"/>
      <c r="O39" s="76"/>
    </row>
    <row r="40" spans="1:15" s="16" customFormat="1" ht="10.5" customHeight="1">
      <c r="A40" s="64"/>
      <c r="B40" s="88"/>
      <c r="C40" s="90"/>
      <c r="D40" s="19"/>
      <c r="E40" s="19"/>
      <c r="F40" s="19"/>
      <c r="G40" s="19"/>
      <c r="H40" s="19"/>
      <c r="I40" s="19"/>
      <c r="J40" s="19"/>
      <c r="K40" s="87"/>
      <c r="L40" s="87"/>
      <c r="M40" s="87"/>
      <c r="N40" s="87"/>
      <c r="O40" s="87"/>
    </row>
    <row r="41" spans="1:14" s="16" customFormat="1" ht="25.5">
      <c r="A41" s="91"/>
      <c r="B41" s="92" t="s">
        <v>125</v>
      </c>
      <c r="C41" s="92" t="s">
        <v>33</v>
      </c>
      <c r="D41" s="605" t="s">
        <v>82</v>
      </c>
      <c r="E41" s="606"/>
      <c r="F41" s="607"/>
      <c r="G41" s="93" t="s">
        <v>130</v>
      </c>
      <c r="H41" s="94"/>
      <c r="I41" s="94"/>
      <c r="J41" s="94"/>
      <c r="K41" s="608" t="s">
        <v>26</v>
      </c>
      <c r="L41" s="609"/>
      <c r="M41" s="610"/>
      <c r="N41" s="96"/>
    </row>
    <row r="42" spans="1:14" s="16" customFormat="1" ht="15.75" customHeight="1">
      <c r="A42" s="97"/>
      <c r="B42" s="92" t="s">
        <v>126</v>
      </c>
      <c r="C42" s="92" t="s">
        <v>127</v>
      </c>
      <c r="D42" s="9" t="s">
        <v>14</v>
      </c>
      <c r="E42" s="598" t="s">
        <v>43</v>
      </c>
      <c r="F42" s="599"/>
      <c r="G42" s="7" t="s">
        <v>131</v>
      </c>
      <c r="H42" s="7" t="s">
        <v>131</v>
      </c>
      <c r="I42" s="7" t="s">
        <v>131</v>
      </c>
      <c r="J42" s="7" t="s">
        <v>131</v>
      </c>
      <c r="K42" s="98"/>
      <c r="L42" s="35"/>
      <c r="M42" s="99"/>
      <c r="N42" s="96"/>
    </row>
    <row r="43" spans="1:14" s="16" customFormat="1" ht="15.75">
      <c r="A43" s="97"/>
      <c r="B43" s="92"/>
      <c r="C43" s="92"/>
      <c r="D43" s="92"/>
      <c r="E43" s="9" t="s">
        <v>128</v>
      </c>
      <c r="F43" s="9" t="s">
        <v>129</v>
      </c>
      <c r="G43" s="9" t="s">
        <v>132</v>
      </c>
      <c r="H43" s="9" t="s">
        <v>133</v>
      </c>
      <c r="I43" s="9" t="s">
        <v>134</v>
      </c>
      <c r="J43" s="9" t="s">
        <v>135</v>
      </c>
      <c r="K43" s="101"/>
      <c r="L43" s="102"/>
      <c r="M43" s="103"/>
      <c r="N43" s="96"/>
    </row>
    <row r="44" spans="1:14" s="16" customFormat="1" ht="12.75">
      <c r="A44" s="56" t="s">
        <v>1</v>
      </c>
      <c r="B44" s="56">
        <v>1</v>
      </c>
      <c r="C44" s="56">
        <v>2</v>
      </c>
      <c r="D44" s="56">
        <v>3</v>
      </c>
      <c r="E44" s="56">
        <v>4</v>
      </c>
      <c r="F44" s="56">
        <v>5</v>
      </c>
      <c r="G44" s="56">
        <v>6</v>
      </c>
      <c r="H44" s="56">
        <v>7</v>
      </c>
      <c r="I44" s="56">
        <v>8</v>
      </c>
      <c r="J44" s="56">
        <v>9</v>
      </c>
      <c r="K44" s="602">
        <v>10</v>
      </c>
      <c r="L44" s="603"/>
      <c r="M44" s="604"/>
      <c r="N44" s="96"/>
    </row>
    <row r="45" spans="1:14" s="16" customFormat="1" ht="14.25" customHeight="1">
      <c r="A45" s="321" t="s">
        <v>33</v>
      </c>
      <c r="B45" s="318"/>
      <c r="C45" s="318"/>
      <c r="D45" s="318"/>
      <c r="E45" s="318"/>
      <c r="F45" s="318"/>
      <c r="G45" s="318"/>
      <c r="H45" s="318"/>
      <c r="I45" s="318"/>
      <c r="J45" s="318"/>
      <c r="K45" s="305"/>
      <c r="L45" s="305"/>
      <c r="M45" s="306"/>
      <c r="N45" s="96"/>
    </row>
    <row r="46" spans="1:14" s="16" customFormat="1" ht="14.25" customHeight="1">
      <c r="A46" s="301" t="s">
        <v>149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7" t="s">
        <v>139</v>
      </c>
      <c r="L46" s="269"/>
      <c r="M46" s="270"/>
      <c r="N46" s="96"/>
    </row>
    <row r="47" spans="1:14" s="16" customFormat="1" ht="14.25" customHeight="1">
      <c r="A47" s="280" t="s">
        <v>150</v>
      </c>
      <c r="B47" s="317"/>
      <c r="C47" s="282"/>
      <c r="D47" s="282"/>
      <c r="E47" s="282"/>
      <c r="F47" s="282"/>
      <c r="G47" s="282"/>
      <c r="H47" s="282"/>
      <c r="I47" s="282"/>
      <c r="J47" s="282"/>
      <c r="K47" s="287" t="s">
        <v>140</v>
      </c>
      <c r="L47" s="269"/>
      <c r="M47" s="270"/>
      <c r="N47" s="96"/>
    </row>
    <row r="48" spans="1:14" s="16" customFormat="1" ht="14.25" customHeight="1">
      <c r="A48" s="182"/>
      <c r="B48" s="282"/>
      <c r="C48" s="282"/>
      <c r="D48" s="282"/>
      <c r="E48" s="282"/>
      <c r="F48" s="282"/>
      <c r="G48" s="282"/>
      <c r="H48" s="282"/>
      <c r="I48" s="282"/>
      <c r="J48" s="282"/>
      <c r="K48" s="287" t="s">
        <v>141</v>
      </c>
      <c r="L48" s="269"/>
      <c r="M48" s="270"/>
      <c r="N48" s="96"/>
    </row>
    <row r="49" spans="1:14" s="16" customFormat="1" ht="14.25" customHeight="1">
      <c r="A49" s="280"/>
      <c r="B49" s="282"/>
      <c r="C49" s="282"/>
      <c r="D49" s="282"/>
      <c r="E49" s="282"/>
      <c r="F49" s="282"/>
      <c r="G49" s="282"/>
      <c r="H49" s="282"/>
      <c r="I49" s="282"/>
      <c r="J49" s="282"/>
      <c r="K49" s="288"/>
      <c r="L49" s="269"/>
      <c r="M49" s="270"/>
      <c r="N49" s="96"/>
    </row>
    <row r="50" spans="1:14" s="16" customFormat="1" ht="14.25" customHeight="1">
      <c r="A50" s="280"/>
      <c r="B50" s="282"/>
      <c r="C50" s="282"/>
      <c r="D50" s="282"/>
      <c r="E50" s="282"/>
      <c r="F50" s="282"/>
      <c r="G50" s="282"/>
      <c r="H50" s="282"/>
      <c r="I50" s="282"/>
      <c r="J50" s="282"/>
      <c r="K50" s="288"/>
      <c r="L50" s="269"/>
      <c r="M50" s="270"/>
      <c r="N50" s="96"/>
    </row>
    <row r="51" spans="1:14" s="16" customFormat="1" ht="14.25" customHeight="1">
      <c r="A51" s="280"/>
      <c r="B51" s="282"/>
      <c r="C51" s="282"/>
      <c r="D51" s="282"/>
      <c r="E51" s="282"/>
      <c r="F51" s="282"/>
      <c r="G51" s="282"/>
      <c r="H51" s="282"/>
      <c r="I51" s="282"/>
      <c r="J51" s="282"/>
      <c r="K51" s="269"/>
      <c r="L51" s="269"/>
      <c r="M51" s="270"/>
      <c r="N51" s="96"/>
    </row>
    <row r="52" spans="1:14" s="16" customFormat="1" ht="14.25" customHeight="1">
      <c r="A52" s="280"/>
      <c r="B52" s="282"/>
      <c r="C52" s="282"/>
      <c r="D52" s="282"/>
      <c r="E52" s="282"/>
      <c r="F52" s="282"/>
      <c r="G52" s="282"/>
      <c r="H52" s="282"/>
      <c r="I52" s="282"/>
      <c r="J52" s="282"/>
      <c r="K52" s="269"/>
      <c r="L52" s="269"/>
      <c r="M52" s="270"/>
      <c r="N52" s="96"/>
    </row>
    <row r="53" spans="1:14" s="16" customFormat="1" ht="14.25" customHeight="1">
      <c r="A53" s="280"/>
      <c r="B53" s="282"/>
      <c r="C53" s="282"/>
      <c r="D53" s="282"/>
      <c r="E53" s="282"/>
      <c r="F53" s="282"/>
      <c r="G53" s="282"/>
      <c r="H53" s="282"/>
      <c r="I53" s="282"/>
      <c r="J53" s="282"/>
      <c r="K53" s="269"/>
      <c r="L53" s="269"/>
      <c r="M53" s="270"/>
      <c r="N53" s="96"/>
    </row>
    <row r="54" spans="1:14" s="16" customFormat="1" ht="14.25" customHeight="1">
      <c r="A54" s="281"/>
      <c r="B54" s="286"/>
      <c r="C54" s="286"/>
      <c r="D54" s="286"/>
      <c r="E54" s="286"/>
      <c r="F54" s="286"/>
      <c r="G54" s="286"/>
      <c r="H54" s="286"/>
      <c r="I54" s="286"/>
      <c r="J54" s="286"/>
      <c r="K54" s="272"/>
      <c r="L54" s="272"/>
      <c r="M54" s="273"/>
      <c r="N54" s="96"/>
    </row>
    <row r="55" spans="1:14" s="16" customFormat="1" ht="14.25" customHeight="1">
      <c r="A55" s="301" t="s">
        <v>151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05"/>
      <c r="L55" s="305"/>
      <c r="M55" s="306"/>
      <c r="N55" s="96"/>
    </row>
    <row r="56" spans="1:14" s="16" customFormat="1" ht="14.25" customHeight="1">
      <c r="A56" s="182"/>
      <c r="B56" s="282"/>
      <c r="C56" s="282"/>
      <c r="D56" s="282"/>
      <c r="E56" s="282"/>
      <c r="F56" s="282"/>
      <c r="G56" s="282"/>
      <c r="H56" s="282"/>
      <c r="I56" s="282"/>
      <c r="J56" s="282"/>
      <c r="K56" s="298" t="s">
        <v>142</v>
      </c>
      <c r="L56" s="269"/>
      <c r="M56" s="270"/>
      <c r="N56" s="96"/>
    </row>
    <row r="57" spans="1:14" s="16" customFormat="1" ht="14.25" customHeight="1">
      <c r="A57" s="280"/>
      <c r="B57" s="282"/>
      <c r="C57" s="282"/>
      <c r="D57" s="282"/>
      <c r="E57" s="282"/>
      <c r="F57" s="282"/>
      <c r="G57" s="282"/>
      <c r="H57" s="282"/>
      <c r="I57" s="282"/>
      <c r="J57" s="282"/>
      <c r="K57" s="298" t="s">
        <v>143</v>
      </c>
      <c r="L57" s="269"/>
      <c r="M57" s="270"/>
      <c r="N57" s="96"/>
    </row>
    <row r="58" spans="1:14" s="16" customFormat="1" ht="14.25" customHeight="1">
      <c r="A58" s="280"/>
      <c r="B58" s="282"/>
      <c r="C58" s="282"/>
      <c r="D58" s="282"/>
      <c r="E58" s="282"/>
      <c r="F58" s="282"/>
      <c r="G58" s="282"/>
      <c r="H58" s="282"/>
      <c r="I58" s="282"/>
      <c r="J58" s="282"/>
      <c r="K58" s="298" t="s">
        <v>175</v>
      </c>
      <c r="L58" s="269"/>
      <c r="M58" s="270"/>
      <c r="N58" s="96"/>
    </row>
    <row r="59" spans="1:14" s="16" customFormat="1" ht="14.25" customHeight="1">
      <c r="A59" s="280"/>
      <c r="B59" s="282"/>
      <c r="C59" s="282"/>
      <c r="D59" s="282"/>
      <c r="E59" s="282"/>
      <c r="F59" s="282"/>
      <c r="G59" s="282"/>
      <c r="H59" s="282"/>
      <c r="I59" s="282"/>
      <c r="J59" s="282"/>
      <c r="K59" s="269"/>
      <c r="L59" s="269"/>
      <c r="M59" s="270"/>
      <c r="N59" s="96"/>
    </row>
    <row r="60" spans="1:14" s="16" customFormat="1" ht="14.25" customHeight="1">
      <c r="A60" s="280"/>
      <c r="B60" s="282"/>
      <c r="C60" s="282"/>
      <c r="D60" s="282"/>
      <c r="E60" s="282"/>
      <c r="F60" s="282"/>
      <c r="G60" s="282"/>
      <c r="H60" s="282"/>
      <c r="I60" s="282"/>
      <c r="J60" s="282"/>
      <c r="K60" s="269"/>
      <c r="L60" s="269"/>
      <c r="M60" s="270"/>
      <c r="N60" s="96"/>
    </row>
    <row r="61" spans="1:14" s="16" customFormat="1" ht="14.25" customHeight="1">
      <c r="A61" s="280"/>
      <c r="B61" s="282"/>
      <c r="C61" s="282"/>
      <c r="D61" s="282"/>
      <c r="E61" s="282"/>
      <c r="F61" s="282"/>
      <c r="G61" s="282"/>
      <c r="H61" s="282"/>
      <c r="I61" s="282"/>
      <c r="J61" s="282"/>
      <c r="K61" s="319"/>
      <c r="L61" s="319"/>
      <c r="M61" s="322"/>
      <c r="N61" s="96"/>
    </row>
    <row r="62" spans="1:14" s="16" customFormat="1" ht="14.25" customHeight="1">
      <c r="A62" s="280"/>
      <c r="B62" s="282"/>
      <c r="C62" s="282"/>
      <c r="D62" s="282"/>
      <c r="E62" s="282"/>
      <c r="F62" s="282"/>
      <c r="G62" s="282"/>
      <c r="H62" s="282"/>
      <c r="I62" s="282"/>
      <c r="J62" s="282"/>
      <c r="K62" s="319"/>
      <c r="L62" s="319"/>
      <c r="M62" s="322"/>
      <c r="N62" s="96"/>
    </row>
    <row r="63" spans="1:14" s="16" customFormat="1" ht="14.25" customHeight="1">
      <c r="A63" s="281" t="s">
        <v>0</v>
      </c>
      <c r="B63" s="286"/>
      <c r="C63" s="286"/>
      <c r="D63" s="286"/>
      <c r="E63" s="286"/>
      <c r="F63" s="286"/>
      <c r="G63" s="286"/>
      <c r="H63" s="286"/>
      <c r="I63" s="286"/>
      <c r="J63" s="286"/>
      <c r="K63" s="320"/>
      <c r="L63" s="320"/>
      <c r="M63" s="323"/>
      <c r="N63" s="96"/>
    </row>
    <row r="64" spans="1:19" s="34" customFormat="1" ht="15.75" customHeight="1">
      <c r="A64" s="257"/>
      <c r="B64" s="231"/>
      <c r="C64" s="249"/>
      <c r="D64" s="249"/>
      <c r="E64" s="249"/>
      <c r="F64" s="249"/>
      <c r="G64" s="249"/>
      <c r="H64" s="249"/>
      <c r="I64" s="249"/>
      <c r="J64" s="249" t="s">
        <v>952</v>
      </c>
      <c r="K64" s="249"/>
      <c r="L64" s="249"/>
      <c r="M64" s="307"/>
      <c r="N64" s="274"/>
      <c r="O64" s="274"/>
      <c r="P64" s="274"/>
      <c r="Q64" s="274"/>
      <c r="R64" s="16"/>
      <c r="S64" s="16"/>
    </row>
    <row r="65" spans="1:19" s="34" customFormat="1" ht="15.75" customHeight="1">
      <c r="A65" s="246" t="s">
        <v>112</v>
      </c>
      <c r="B65" s="257"/>
      <c r="C65" s="249"/>
      <c r="D65" s="249"/>
      <c r="E65" s="249"/>
      <c r="F65" s="249"/>
      <c r="G65" s="249"/>
      <c r="H65" s="249"/>
      <c r="I65" s="249"/>
      <c r="J65" s="570" t="s">
        <v>115</v>
      </c>
      <c r="K65" s="570"/>
      <c r="L65" s="570"/>
      <c r="M65" s="247"/>
      <c r="N65" s="25"/>
      <c r="R65" s="16"/>
      <c r="S65" s="16"/>
    </row>
    <row r="66" spans="1:19" s="34" customFormat="1" ht="15.75" customHeight="1">
      <c r="A66" s="246" t="s">
        <v>113</v>
      </c>
      <c r="B66" s="257"/>
      <c r="C66" s="249"/>
      <c r="D66" s="249"/>
      <c r="E66" s="249"/>
      <c r="F66" s="249"/>
      <c r="G66" s="249"/>
      <c r="H66" s="249"/>
      <c r="I66" s="249"/>
      <c r="J66" s="571" t="s">
        <v>116</v>
      </c>
      <c r="K66" s="571"/>
      <c r="L66" s="571"/>
      <c r="M66" s="248"/>
      <c r="N66" s="69"/>
      <c r="R66" s="16"/>
      <c r="S66" s="16"/>
    </row>
    <row r="67" spans="1:19" s="34" customFormat="1" ht="15.75" customHeight="1">
      <c r="A67" s="249"/>
      <c r="B67" s="257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5"/>
      <c r="N67" s="67"/>
      <c r="O67" s="67"/>
      <c r="R67" s="16"/>
      <c r="S67" s="16"/>
    </row>
    <row r="68" spans="1:19" s="34" customFormat="1" ht="15.75" customHeight="1">
      <c r="A68" s="246"/>
      <c r="B68" s="257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5"/>
      <c r="N68" s="67"/>
      <c r="O68" s="67"/>
      <c r="R68" s="16"/>
      <c r="S68" s="16"/>
    </row>
    <row r="69" spans="1:19" s="34" customFormat="1" ht="15.75" customHeight="1">
      <c r="A69" s="246"/>
      <c r="B69" s="257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5"/>
      <c r="N69" s="67"/>
      <c r="O69" s="67"/>
      <c r="R69" s="16"/>
      <c r="S69" s="16"/>
    </row>
    <row r="70" spans="1:19" s="34" customFormat="1" ht="15.75" customHeight="1">
      <c r="A70" s="246"/>
      <c r="B70" s="257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5"/>
      <c r="N70" s="70"/>
      <c r="O70" s="70"/>
      <c r="P70" s="71"/>
      <c r="Q70" s="71"/>
      <c r="R70" s="16"/>
      <c r="S70" s="16"/>
    </row>
    <row r="71" spans="1:19" s="34" customFormat="1" ht="15.75" customHeight="1">
      <c r="A71" s="246" t="s">
        <v>948</v>
      </c>
      <c r="B71" s="257"/>
      <c r="C71" s="249"/>
      <c r="D71" s="249"/>
      <c r="E71" s="249"/>
      <c r="F71" s="249"/>
      <c r="G71" s="249"/>
      <c r="H71" s="249"/>
      <c r="I71" s="249"/>
      <c r="J71" s="243"/>
      <c r="K71" s="243"/>
      <c r="L71" s="243"/>
      <c r="M71" s="243"/>
      <c r="N71" s="66"/>
      <c r="R71" s="16"/>
      <c r="S71" s="16"/>
    </row>
    <row r="72" spans="2:19" s="34" customFormat="1" ht="15.75" customHeight="1">
      <c r="B72" s="7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21"/>
      <c r="N72" s="21"/>
      <c r="O72" s="21"/>
      <c r="P72" s="21"/>
      <c r="Q72" s="96"/>
      <c r="R72" s="16"/>
      <c r="S72" s="16"/>
    </row>
    <row r="73" spans="1:15" s="16" customFormat="1" ht="15.75" customHeight="1">
      <c r="A73" s="31" t="s">
        <v>176</v>
      </c>
      <c r="B73" s="566" t="s">
        <v>169</v>
      </c>
      <c r="C73" s="566"/>
      <c r="D73" s="566"/>
      <c r="E73" s="566"/>
      <c r="F73" s="566"/>
      <c r="G73" s="566"/>
      <c r="H73" s="566"/>
      <c r="I73" s="566"/>
      <c r="J73" s="566"/>
      <c r="K73" s="299" t="s">
        <v>161</v>
      </c>
      <c r="L73" s="312"/>
      <c r="M73" s="312"/>
      <c r="N73" s="76"/>
      <c r="O73" s="76"/>
    </row>
    <row r="74" spans="1:15" s="16" customFormat="1" ht="15.75" customHeight="1">
      <c r="A74" s="36" t="s">
        <v>75</v>
      </c>
      <c r="B74" s="582" t="s">
        <v>949</v>
      </c>
      <c r="C74" s="582"/>
      <c r="D74" s="582"/>
      <c r="E74" s="582"/>
      <c r="F74" s="611"/>
      <c r="G74" s="611"/>
      <c r="H74" s="611"/>
      <c r="I74" s="611"/>
      <c r="J74" s="611"/>
      <c r="K74" s="299" t="str">
        <f>Bia!$C$10</f>
        <v>Tr.ĐH Hùng Vương</v>
      </c>
      <c r="L74" s="299"/>
      <c r="M74" s="299"/>
      <c r="N74" s="163"/>
      <c r="O74" s="163"/>
    </row>
    <row r="75" spans="1:15" s="16" customFormat="1" ht="12.75">
      <c r="A75" s="36" t="s">
        <v>76</v>
      </c>
      <c r="B75" s="231"/>
      <c r="C75" s="231"/>
      <c r="D75" s="231"/>
      <c r="E75" s="231"/>
      <c r="F75" s="231"/>
      <c r="G75" s="231"/>
      <c r="H75" s="231"/>
      <c r="I75" s="231"/>
      <c r="J75" s="231"/>
      <c r="K75" s="312"/>
      <c r="L75" s="312"/>
      <c r="M75" s="312"/>
      <c r="N75" s="76"/>
      <c r="O75" s="76"/>
    </row>
    <row r="76" spans="1:15" s="16" customFormat="1" ht="12.75" customHeight="1">
      <c r="A76" s="36" t="s">
        <v>77</v>
      </c>
      <c r="B76" s="231"/>
      <c r="C76" s="570" t="s">
        <v>177</v>
      </c>
      <c r="D76" s="570"/>
      <c r="E76" s="570"/>
      <c r="F76" s="570"/>
      <c r="G76" s="570"/>
      <c r="H76" s="570"/>
      <c r="I76" s="570"/>
      <c r="J76" s="263"/>
      <c r="K76" s="312"/>
      <c r="L76" s="312"/>
      <c r="M76" s="312"/>
      <c r="N76" s="76"/>
      <c r="O76" s="76"/>
    </row>
    <row r="77" spans="1:15" s="16" customFormat="1" ht="15.75">
      <c r="A77" s="41" t="s">
        <v>79</v>
      </c>
      <c r="B77" s="257"/>
      <c r="C77" s="257"/>
      <c r="D77" s="257"/>
      <c r="E77" s="257"/>
      <c r="F77" s="257"/>
      <c r="G77" s="257"/>
      <c r="H77" s="257"/>
      <c r="I77" s="257"/>
      <c r="J77" s="257"/>
      <c r="K77" s="312"/>
      <c r="L77" s="312"/>
      <c r="M77" s="312"/>
      <c r="N77" s="76"/>
      <c r="O77" s="76"/>
    </row>
    <row r="78" spans="1:15" s="16" customFormat="1" ht="15.75">
      <c r="A78" s="64"/>
      <c r="B78" s="278"/>
      <c r="C78" s="265"/>
      <c r="D78" s="239"/>
      <c r="E78" s="239"/>
      <c r="F78" s="239"/>
      <c r="G78" s="239"/>
      <c r="H78" s="239"/>
      <c r="I78" s="239"/>
      <c r="J78" s="239"/>
      <c r="K78" s="266"/>
      <c r="L78" s="266"/>
      <c r="M78" s="266"/>
      <c r="N78" s="87"/>
      <c r="O78" s="87"/>
    </row>
    <row r="79" spans="1:14" s="16" customFormat="1" ht="25.5">
      <c r="A79" s="91"/>
      <c r="B79" s="92" t="s">
        <v>125</v>
      </c>
      <c r="C79" s="92" t="s">
        <v>33</v>
      </c>
      <c r="D79" s="605" t="s">
        <v>82</v>
      </c>
      <c r="E79" s="606"/>
      <c r="F79" s="607"/>
      <c r="G79" s="93" t="s">
        <v>130</v>
      </c>
      <c r="H79" s="94"/>
      <c r="I79" s="94"/>
      <c r="J79" s="94"/>
      <c r="K79" s="608" t="s">
        <v>26</v>
      </c>
      <c r="L79" s="609"/>
      <c r="M79" s="610"/>
      <c r="N79" s="96"/>
    </row>
    <row r="80" spans="1:14" s="16" customFormat="1" ht="15.75" customHeight="1">
      <c r="A80" s="97"/>
      <c r="B80" s="92" t="s">
        <v>126</v>
      </c>
      <c r="C80" s="92" t="s">
        <v>127</v>
      </c>
      <c r="D80" s="9" t="s">
        <v>14</v>
      </c>
      <c r="E80" s="598" t="s">
        <v>43</v>
      </c>
      <c r="F80" s="599"/>
      <c r="G80" s="7" t="s">
        <v>131</v>
      </c>
      <c r="H80" s="7" t="s">
        <v>131</v>
      </c>
      <c r="I80" s="7" t="s">
        <v>131</v>
      </c>
      <c r="J80" s="7" t="s">
        <v>131</v>
      </c>
      <c r="K80" s="98"/>
      <c r="L80" s="35"/>
      <c r="M80" s="99"/>
      <c r="N80" s="96"/>
    </row>
    <row r="81" spans="1:14" s="16" customFormat="1" ht="15.75">
      <c r="A81" s="97"/>
      <c r="B81" s="92"/>
      <c r="C81" s="92"/>
      <c r="D81" s="92"/>
      <c r="E81" s="9" t="s">
        <v>128</v>
      </c>
      <c r="F81" s="9" t="s">
        <v>129</v>
      </c>
      <c r="G81" s="9" t="s">
        <v>132</v>
      </c>
      <c r="H81" s="9" t="s">
        <v>133</v>
      </c>
      <c r="I81" s="9" t="s">
        <v>134</v>
      </c>
      <c r="J81" s="9" t="s">
        <v>135</v>
      </c>
      <c r="K81" s="101"/>
      <c r="L81" s="102"/>
      <c r="M81" s="103"/>
      <c r="N81" s="96"/>
    </row>
    <row r="82" spans="1:14" s="16" customFormat="1" ht="12.75">
      <c r="A82" s="56" t="s">
        <v>1</v>
      </c>
      <c r="B82" s="56">
        <v>1</v>
      </c>
      <c r="C82" s="56">
        <v>2</v>
      </c>
      <c r="D82" s="56">
        <v>3</v>
      </c>
      <c r="E82" s="56">
        <v>4</v>
      </c>
      <c r="F82" s="56">
        <v>5</v>
      </c>
      <c r="G82" s="56">
        <v>6</v>
      </c>
      <c r="H82" s="56">
        <v>7</v>
      </c>
      <c r="I82" s="56">
        <v>8</v>
      </c>
      <c r="J82" s="56">
        <v>9</v>
      </c>
      <c r="K82" s="637">
        <v>10</v>
      </c>
      <c r="L82" s="638"/>
      <c r="M82" s="639"/>
      <c r="N82" s="96"/>
    </row>
    <row r="83" spans="1:14" s="16" customFormat="1" ht="13.5" customHeight="1">
      <c r="A83" s="313" t="s">
        <v>33</v>
      </c>
      <c r="B83" s="314"/>
      <c r="C83" s="314"/>
      <c r="D83" s="314"/>
      <c r="E83" s="318"/>
      <c r="F83" s="318"/>
      <c r="G83" s="318"/>
      <c r="H83" s="318"/>
      <c r="I83" s="318"/>
      <c r="J83" s="318"/>
      <c r="K83" s="304"/>
      <c r="L83" s="305"/>
      <c r="M83" s="306"/>
      <c r="N83" s="96"/>
    </row>
    <row r="84" spans="1:14" s="16" customFormat="1" ht="13.5" customHeight="1">
      <c r="A84" s="324" t="s">
        <v>178</v>
      </c>
      <c r="B84" s="314"/>
      <c r="C84" s="314"/>
      <c r="D84" s="314"/>
      <c r="E84" s="315"/>
      <c r="F84" s="315"/>
      <c r="G84" s="315"/>
      <c r="H84" s="315"/>
      <c r="I84" s="315"/>
      <c r="J84" s="315"/>
      <c r="K84" s="297"/>
      <c r="L84" s="267"/>
      <c r="M84" s="268"/>
      <c r="N84" s="96"/>
    </row>
    <row r="85" spans="1:14" s="16" customFormat="1" ht="13.5" customHeight="1">
      <c r="A85" s="280" t="s">
        <v>138</v>
      </c>
      <c r="B85" s="317"/>
      <c r="C85" s="282"/>
      <c r="D85" s="282"/>
      <c r="E85" s="282"/>
      <c r="F85" s="282"/>
      <c r="G85" s="282"/>
      <c r="H85" s="282"/>
      <c r="I85" s="282"/>
      <c r="J85" s="282"/>
      <c r="K85" s="287"/>
      <c r="L85" s="269"/>
      <c r="M85" s="270"/>
      <c r="N85" s="96"/>
    </row>
    <row r="86" spans="1:14" s="16" customFormat="1" ht="13.5" customHeight="1">
      <c r="A86" s="182"/>
      <c r="B86" s="282"/>
      <c r="C86" s="282"/>
      <c r="D86" s="282"/>
      <c r="E86" s="282"/>
      <c r="F86" s="282"/>
      <c r="G86" s="282"/>
      <c r="H86" s="282"/>
      <c r="I86" s="282"/>
      <c r="J86" s="282"/>
      <c r="K86" s="287"/>
      <c r="L86" s="269"/>
      <c r="M86" s="270"/>
      <c r="N86" s="96"/>
    </row>
    <row r="87" spans="1:14" s="16" customFormat="1" ht="13.5" customHeight="1">
      <c r="A87" s="280"/>
      <c r="B87" s="282"/>
      <c r="C87" s="282"/>
      <c r="D87" s="282"/>
      <c r="E87" s="282"/>
      <c r="F87" s="282"/>
      <c r="G87" s="282"/>
      <c r="H87" s="282"/>
      <c r="I87" s="282"/>
      <c r="J87" s="282"/>
      <c r="K87" s="287"/>
      <c r="L87" s="269"/>
      <c r="M87" s="270"/>
      <c r="N87" s="96"/>
    </row>
    <row r="88" spans="1:14" s="16" customFormat="1" ht="13.5" customHeight="1">
      <c r="A88" s="280"/>
      <c r="B88" s="282"/>
      <c r="C88" s="282"/>
      <c r="D88" s="282"/>
      <c r="E88" s="282"/>
      <c r="F88" s="282"/>
      <c r="G88" s="282"/>
      <c r="H88" s="282"/>
      <c r="I88" s="282"/>
      <c r="J88" s="282"/>
      <c r="K88" s="287"/>
      <c r="L88" s="269"/>
      <c r="M88" s="270"/>
      <c r="N88" s="96"/>
    </row>
    <row r="89" spans="1:14" s="16" customFormat="1" ht="13.5" customHeight="1">
      <c r="A89" s="280"/>
      <c r="B89" s="282"/>
      <c r="C89" s="282"/>
      <c r="D89" s="282"/>
      <c r="E89" s="282"/>
      <c r="F89" s="282"/>
      <c r="G89" s="282"/>
      <c r="H89" s="282"/>
      <c r="I89" s="282"/>
      <c r="J89" s="282"/>
      <c r="K89" s="298"/>
      <c r="L89" s="269"/>
      <c r="M89" s="270"/>
      <c r="N89" s="96"/>
    </row>
    <row r="90" spans="1:14" s="16" customFormat="1" ht="13.5" customHeight="1">
      <c r="A90" s="280"/>
      <c r="B90" s="282"/>
      <c r="C90" s="282"/>
      <c r="D90" s="282"/>
      <c r="E90" s="282"/>
      <c r="F90" s="282"/>
      <c r="G90" s="282"/>
      <c r="H90" s="282"/>
      <c r="I90" s="282"/>
      <c r="J90" s="282"/>
      <c r="K90" s="298"/>
      <c r="L90" s="269"/>
      <c r="M90" s="270"/>
      <c r="N90" s="96"/>
    </row>
    <row r="91" spans="1:14" s="16" customFormat="1" ht="13.5" customHeight="1">
      <c r="A91" s="280"/>
      <c r="B91" s="282"/>
      <c r="C91" s="282"/>
      <c r="D91" s="282"/>
      <c r="E91" s="284"/>
      <c r="F91" s="284"/>
      <c r="G91" s="284"/>
      <c r="H91" s="284"/>
      <c r="I91" s="284"/>
      <c r="J91" s="284"/>
      <c r="K91" s="298"/>
      <c r="L91" s="269"/>
      <c r="M91" s="270"/>
      <c r="N91" s="96"/>
    </row>
    <row r="92" spans="1:14" s="16" customFormat="1" ht="13.5" customHeight="1">
      <c r="A92" s="279"/>
      <c r="B92" s="314"/>
      <c r="C92" s="314"/>
      <c r="D92" s="314"/>
      <c r="E92" s="282"/>
      <c r="F92" s="282"/>
      <c r="G92" s="282"/>
      <c r="H92" s="282"/>
      <c r="I92" s="282"/>
      <c r="J92" s="282"/>
      <c r="K92" s="325"/>
      <c r="L92" s="267"/>
      <c r="M92" s="268"/>
      <c r="N92" s="96"/>
    </row>
    <row r="93" spans="1:14" s="16" customFormat="1" ht="13.5" customHeight="1">
      <c r="A93" s="324" t="s">
        <v>179</v>
      </c>
      <c r="B93" s="314"/>
      <c r="C93" s="314"/>
      <c r="D93" s="314"/>
      <c r="E93" s="282"/>
      <c r="F93" s="282"/>
      <c r="G93" s="282"/>
      <c r="H93" s="282"/>
      <c r="I93" s="282"/>
      <c r="J93" s="282"/>
      <c r="K93" s="325" t="s">
        <v>159</v>
      </c>
      <c r="L93" s="267"/>
      <c r="M93" s="268"/>
      <c r="N93" s="96"/>
    </row>
    <row r="94" spans="1:14" s="16" customFormat="1" ht="13.5" customHeight="1">
      <c r="A94" s="280" t="s">
        <v>138</v>
      </c>
      <c r="B94" s="317"/>
      <c r="C94" s="282"/>
      <c r="D94" s="282"/>
      <c r="E94" s="282"/>
      <c r="F94" s="282"/>
      <c r="G94" s="282"/>
      <c r="H94" s="282"/>
      <c r="I94" s="282"/>
      <c r="J94" s="282"/>
      <c r="K94" s="287"/>
      <c r="L94" s="269"/>
      <c r="M94" s="270"/>
      <c r="N94" s="96"/>
    </row>
    <row r="95" spans="1:14" s="16" customFormat="1" ht="13.5" customHeight="1">
      <c r="A95" s="182"/>
      <c r="B95" s="282"/>
      <c r="C95" s="282"/>
      <c r="D95" s="282"/>
      <c r="E95" s="282"/>
      <c r="F95" s="282"/>
      <c r="G95" s="282"/>
      <c r="H95" s="282"/>
      <c r="I95" s="282"/>
      <c r="J95" s="282"/>
      <c r="K95" s="287"/>
      <c r="L95" s="269"/>
      <c r="M95" s="270"/>
      <c r="N95" s="96"/>
    </row>
    <row r="96" spans="1:14" s="16" customFormat="1" ht="13.5" customHeight="1">
      <c r="A96" s="280"/>
      <c r="B96" s="282"/>
      <c r="C96" s="282"/>
      <c r="D96" s="282"/>
      <c r="E96" s="282"/>
      <c r="F96" s="282"/>
      <c r="G96" s="282"/>
      <c r="H96" s="282"/>
      <c r="I96" s="282"/>
      <c r="J96" s="282"/>
      <c r="K96" s="283"/>
      <c r="L96" s="269"/>
      <c r="M96" s="270"/>
      <c r="N96" s="96"/>
    </row>
    <row r="97" spans="1:14" s="16" customFormat="1" ht="13.5" customHeight="1">
      <c r="A97" s="280"/>
      <c r="B97" s="282"/>
      <c r="C97" s="282"/>
      <c r="D97" s="282"/>
      <c r="E97" s="282"/>
      <c r="F97" s="282"/>
      <c r="G97" s="282"/>
      <c r="H97" s="282"/>
      <c r="I97" s="282"/>
      <c r="J97" s="282"/>
      <c r="K97" s="283"/>
      <c r="L97" s="269"/>
      <c r="M97" s="270"/>
      <c r="N97" s="96"/>
    </row>
    <row r="98" spans="1:14" s="16" customFormat="1" ht="13.5" customHeight="1">
      <c r="A98" s="280"/>
      <c r="B98" s="282"/>
      <c r="C98" s="282"/>
      <c r="D98" s="282"/>
      <c r="E98" s="282"/>
      <c r="F98" s="282"/>
      <c r="G98" s="282"/>
      <c r="H98" s="282"/>
      <c r="I98" s="282"/>
      <c r="J98" s="282"/>
      <c r="K98" s="283"/>
      <c r="L98" s="269"/>
      <c r="M98" s="270"/>
      <c r="N98" s="96"/>
    </row>
    <row r="99" spans="1:14" s="16" customFormat="1" ht="13.5" customHeight="1">
      <c r="A99" s="280"/>
      <c r="B99" s="282"/>
      <c r="C99" s="282"/>
      <c r="D99" s="282"/>
      <c r="E99" s="282"/>
      <c r="F99" s="282"/>
      <c r="G99" s="282"/>
      <c r="H99" s="282"/>
      <c r="I99" s="282"/>
      <c r="J99" s="282"/>
      <c r="K99" s="283"/>
      <c r="L99" s="269"/>
      <c r="M99" s="270"/>
      <c r="N99" s="96"/>
    </row>
    <row r="100" spans="1:14" s="16" customFormat="1" ht="13.5" customHeight="1">
      <c r="A100" s="280"/>
      <c r="B100" s="282"/>
      <c r="C100" s="282"/>
      <c r="D100" s="282"/>
      <c r="E100" s="282"/>
      <c r="F100" s="282"/>
      <c r="G100" s="282"/>
      <c r="H100" s="282"/>
      <c r="I100" s="282"/>
      <c r="J100" s="282"/>
      <c r="K100" s="283"/>
      <c r="L100" s="269"/>
      <c r="M100" s="270"/>
      <c r="N100" s="96"/>
    </row>
    <row r="101" spans="1:14" s="16" customFormat="1" ht="13.5" customHeight="1">
      <c r="A101" s="280"/>
      <c r="B101" s="282"/>
      <c r="C101" s="282"/>
      <c r="D101" s="282"/>
      <c r="E101" s="282"/>
      <c r="F101" s="282"/>
      <c r="G101" s="282"/>
      <c r="H101" s="282"/>
      <c r="I101" s="282"/>
      <c r="J101" s="282"/>
      <c r="K101" s="283"/>
      <c r="L101" s="269"/>
      <c r="M101" s="270"/>
      <c r="N101" s="96"/>
    </row>
    <row r="102" spans="1:14" s="16" customFormat="1" ht="13.5" customHeight="1">
      <c r="A102" s="281" t="s">
        <v>0</v>
      </c>
      <c r="B102" s="286"/>
      <c r="C102" s="286"/>
      <c r="D102" s="286"/>
      <c r="E102" s="286"/>
      <c r="F102" s="286"/>
      <c r="G102" s="286"/>
      <c r="H102" s="286"/>
      <c r="I102" s="286"/>
      <c r="J102" s="286"/>
      <c r="K102" s="271"/>
      <c r="L102" s="272"/>
      <c r="M102" s="273"/>
      <c r="N102" s="96"/>
    </row>
    <row r="103" spans="1:19" s="34" customFormat="1" ht="15.75" customHeight="1">
      <c r="A103" s="257"/>
      <c r="B103" s="231"/>
      <c r="C103" s="249"/>
      <c r="D103" s="249"/>
      <c r="E103" s="249"/>
      <c r="F103" s="249"/>
      <c r="G103" s="249"/>
      <c r="H103" s="249"/>
      <c r="I103" s="249"/>
      <c r="J103" s="249" t="s">
        <v>953</v>
      </c>
      <c r="K103" s="249"/>
      <c r="L103" s="249"/>
      <c r="M103" s="307"/>
      <c r="N103" s="274"/>
      <c r="O103" s="274"/>
      <c r="P103" s="274"/>
      <c r="Q103" s="274"/>
      <c r="R103" s="16"/>
      <c r="S103" s="16"/>
    </row>
    <row r="104" spans="1:19" s="34" customFormat="1" ht="15.75" customHeight="1">
      <c r="A104" s="246" t="s">
        <v>112</v>
      </c>
      <c r="B104" s="257"/>
      <c r="C104" s="249"/>
      <c r="D104" s="249"/>
      <c r="E104" s="249"/>
      <c r="F104" s="249"/>
      <c r="G104" s="249"/>
      <c r="H104" s="249"/>
      <c r="I104" s="249"/>
      <c r="J104" s="570" t="s">
        <v>115</v>
      </c>
      <c r="K104" s="570"/>
      <c r="L104" s="570"/>
      <c r="M104" s="247"/>
      <c r="N104" s="25"/>
      <c r="R104" s="16"/>
      <c r="S104" s="16"/>
    </row>
    <row r="105" spans="1:19" s="34" customFormat="1" ht="15.75" customHeight="1">
      <c r="A105" s="246" t="s">
        <v>113</v>
      </c>
      <c r="B105" s="257"/>
      <c r="C105" s="249"/>
      <c r="D105" s="249"/>
      <c r="E105" s="249"/>
      <c r="F105" s="249"/>
      <c r="G105" s="249"/>
      <c r="H105" s="249"/>
      <c r="I105" s="249"/>
      <c r="J105" s="571" t="s">
        <v>116</v>
      </c>
      <c r="K105" s="571"/>
      <c r="L105" s="571"/>
      <c r="M105" s="248"/>
      <c r="N105" s="69"/>
      <c r="R105" s="16"/>
      <c r="S105" s="16"/>
    </row>
    <row r="106" spans="1:19" s="34" customFormat="1" ht="15.75" customHeight="1">
      <c r="A106" s="249"/>
      <c r="B106" s="257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5"/>
      <c r="N106" s="67"/>
      <c r="O106" s="67"/>
      <c r="R106" s="16"/>
      <c r="S106" s="16"/>
    </row>
    <row r="107" spans="1:19" s="34" customFormat="1" ht="15.75" customHeight="1">
      <c r="A107" s="246"/>
      <c r="B107" s="257"/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5"/>
      <c r="N107" s="67"/>
      <c r="O107" s="67"/>
      <c r="R107" s="16"/>
      <c r="S107" s="16"/>
    </row>
    <row r="108" spans="1:19" s="34" customFormat="1" ht="15.75" customHeight="1">
      <c r="A108" s="246"/>
      <c r="B108" s="257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5"/>
      <c r="N108" s="67"/>
      <c r="O108" s="67"/>
      <c r="R108" s="16"/>
      <c r="S108" s="16"/>
    </row>
    <row r="109" spans="1:19" s="34" customFormat="1" ht="15.75" customHeight="1">
      <c r="A109" s="246"/>
      <c r="B109" s="257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5"/>
      <c r="N109" s="70"/>
      <c r="O109" s="70"/>
      <c r="P109" s="71"/>
      <c r="Q109" s="71"/>
      <c r="R109" s="16"/>
      <c r="S109" s="16"/>
    </row>
    <row r="110" spans="1:19" s="34" customFormat="1" ht="15.75" customHeight="1">
      <c r="A110" s="246" t="s">
        <v>948</v>
      </c>
      <c r="B110" s="257"/>
      <c r="C110" s="249"/>
      <c r="D110" s="249"/>
      <c r="E110" s="249"/>
      <c r="F110" s="249"/>
      <c r="G110" s="249"/>
      <c r="H110" s="249"/>
      <c r="I110" s="249"/>
      <c r="J110" s="243"/>
      <c r="K110" s="243"/>
      <c r="L110" s="243"/>
      <c r="M110" s="243"/>
      <c r="N110" s="66"/>
      <c r="R110" s="16"/>
      <c r="S110" s="16"/>
    </row>
    <row r="111" spans="1:14" s="16" customFormat="1" ht="15.75">
      <c r="A111" s="74"/>
      <c r="B111" s="64"/>
      <c r="C111" s="64"/>
      <c r="D111" s="64"/>
      <c r="E111" s="64"/>
      <c r="F111" s="64"/>
      <c r="G111" s="64"/>
      <c r="H111" s="64"/>
      <c r="I111" s="64"/>
      <c r="J111" s="108"/>
      <c r="K111" s="74"/>
      <c r="L111" s="74"/>
      <c r="M111" s="74"/>
      <c r="N111" s="96"/>
    </row>
    <row r="112" spans="1:15" s="16" customFormat="1" ht="15.75" customHeight="1">
      <c r="A112" s="31" t="s">
        <v>180</v>
      </c>
      <c r="B112" s="566" t="s">
        <v>181</v>
      </c>
      <c r="C112" s="566"/>
      <c r="D112" s="566"/>
      <c r="E112" s="566"/>
      <c r="F112" s="566"/>
      <c r="G112" s="566"/>
      <c r="H112" s="566"/>
      <c r="I112" s="566"/>
      <c r="J112" s="566"/>
      <c r="K112" s="299" t="s">
        <v>161</v>
      </c>
      <c r="L112" s="312"/>
      <c r="M112" s="312"/>
      <c r="N112" s="76"/>
      <c r="O112" s="76"/>
    </row>
    <row r="113" spans="1:15" s="16" customFormat="1" ht="15.75" customHeight="1">
      <c r="A113" s="36" t="s">
        <v>75</v>
      </c>
      <c r="B113" s="582" t="s">
        <v>949</v>
      </c>
      <c r="C113" s="582"/>
      <c r="D113" s="582"/>
      <c r="E113" s="582"/>
      <c r="F113" s="611"/>
      <c r="G113" s="611"/>
      <c r="H113" s="611"/>
      <c r="I113" s="611"/>
      <c r="J113" s="611"/>
      <c r="K113" s="299" t="str">
        <f>Bia!$C$10</f>
        <v>Tr.ĐH Hùng Vương</v>
      </c>
      <c r="L113" s="299"/>
      <c r="M113" s="299"/>
      <c r="N113" s="163"/>
      <c r="O113" s="163"/>
    </row>
    <row r="114" spans="1:14" s="16" customFormat="1" ht="15.75" customHeight="1">
      <c r="A114" s="36" t="s">
        <v>76</v>
      </c>
      <c r="B114" s="231"/>
      <c r="C114" s="582" t="s">
        <v>27</v>
      </c>
      <c r="D114" s="582"/>
      <c r="E114" s="582"/>
      <c r="F114" s="582"/>
      <c r="G114" s="582"/>
      <c r="H114" s="582"/>
      <c r="I114" s="582"/>
      <c r="J114" s="261"/>
      <c r="K114" s="251"/>
      <c r="L114" s="251"/>
      <c r="M114" s="251"/>
      <c r="N114" s="96"/>
    </row>
    <row r="115" spans="1:14" s="16" customFormat="1" ht="15.75" customHeight="1">
      <c r="A115" s="36" t="s">
        <v>77</v>
      </c>
      <c r="B115" s="231"/>
      <c r="C115" s="617" t="s">
        <v>28</v>
      </c>
      <c r="D115" s="617"/>
      <c r="E115" s="617"/>
      <c r="F115" s="617"/>
      <c r="G115" s="617"/>
      <c r="H115" s="617"/>
      <c r="I115" s="617"/>
      <c r="J115" s="326"/>
      <c r="K115" s="327"/>
      <c r="L115" s="251"/>
      <c r="M115" s="251"/>
      <c r="N115" s="96"/>
    </row>
    <row r="116" spans="1:14" s="16" customFormat="1" ht="15.75">
      <c r="A116" s="41" t="s">
        <v>79</v>
      </c>
      <c r="B116" s="257"/>
      <c r="C116" s="257"/>
      <c r="D116" s="257"/>
      <c r="E116" s="257"/>
      <c r="F116" s="257"/>
      <c r="G116" s="257"/>
      <c r="H116" s="257"/>
      <c r="I116" s="257"/>
      <c r="J116" s="328"/>
      <c r="K116" s="251"/>
      <c r="L116" s="251"/>
      <c r="M116" s="251"/>
      <c r="N116" s="96"/>
    </row>
    <row r="117" spans="1:14" s="16" customFormat="1" ht="27.75" customHeight="1">
      <c r="A117" s="91"/>
      <c r="B117" s="112" t="s">
        <v>33</v>
      </c>
      <c r="C117" s="605" t="s">
        <v>82</v>
      </c>
      <c r="D117" s="606"/>
      <c r="E117" s="607"/>
      <c r="F117" s="621" t="s">
        <v>184</v>
      </c>
      <c r="G117" s="622"/>
      <c r="H117" s="623"/>
      <c r="I117" s="625" t="s">
        <v>26</v>
      </c>
      <c r="J117" s="626"/>
      <c r="K117" s="626"/>
      <c r="L117" s="626"/>
      <c r="M117" s="627"/>
      <c r="N117" s="113"/>
    </row>
    <row r="118" spans="1:14" s="16" customFormat="1" ht="15.75" customHeight="1">
      <c r="A118" s="97"/>
      <c r="B118" s="92" t="s">
        <v>182</v>
      </c>
      <c r="C118" s="9" t="s">
        <v>14</v>
      </c>
      <c r="D118" s="598" t="s">
        <v>43</v>
      </c>
      <c r="E118" s="624"/>
      <c r="F118" s="77"/>
      <c r="G118" s="77"/>
      <c r="H118" s="7"/>
      <c r="I118" s="628"/>
      <c r="J118" s="628"/>
      <c r="K118" s="628"/>
      <c r="L118" s="628"/>
      <c r="M118" s="629"/>
      <c r="N118" s="113"/>
    </row>
    <row r="119" spans="1:14" s="16" customFormat="1" ht="16.5" customHeight="1">
      <c r="A119" s="97"/>
      <c r="B119" s="114"/>
      <c r="C119" s="92"/>
      <c r="D119" s="9" t="s">
        <v>33</v>
      </c>
      <c r="E119" s="50" t="s">
        <v>183</v>
      </c>
      <c r="F119" s="79" t="s">
        <v>29</v>
      </c>
      <c r="G119" s="79" t="s">
        <v>30</v>
      </c>
      <c r="H119" s="10" t="s">
        <v>31</v>
      </c>
      <c r="I119" s="630"/>
      <c r="J119" s="630"/>
      <c r="K119" s="630"/>
      <c r="L119" s="630"/>
      <c r="M119" s="631"/>
      <c r="N119" s="113"/>
    </row>
    <row r="120" spans="1:13" s="16" customFormat="1" ht="16.5" customHeight="1">
      <c r="A120" s="56" t="s">
        <v>1</v>
      </c>
      <c r="B120" s="56">
        <v>1</v>
      </c>
      <c r="C120" s="56">
        <v>2</v>
      </c>
      <c r="D120" s="56">
        <v>3</v>
      </c>
      <c r="E120" s="56">
        <v>4</v>
      </c>
      <c r="F120" s="57">
        <v>5</v>
      </c>
      <c r="G120" s="57">
        <v>6</v>
      </c>
      <c r="H120" s="57">
        <v>7</v>
      </c>
      <c r="I120" s="89"/>
      <c r="J120" s="632">
        <v>8</v>
      </c>
      <c r="K120" s="632"/>
      <c r="L120" s="632"/>
      <c r="M120" s="633"/>
    </row>
    <row r="121" spans="1:13" s="16" customFormat="1" ht="18.75" customHeight="1">
      <c r="A121" s="13" t="s">
        <v>32</v>
      </c>
      <c r="B121" s="318"/>
      <c r="C121" s="318"/>
      <c r="D121" s="318"/>
      <c r="E121" s="318"/>
      <c r="F121" s="318"/>
      <c r="G121" s="318"/>
      <c r="H121" s="318"/>
      <c r="I121" s="304"/>
      <c r="J121" s="305"/>
      <c r="K121" s="305"/>
      <c r="L121" s="305"/>
      <c r="M121" s="306"/>
    </row>
    <row r="122" spans="1:13" s="16" customFormat="1" ht="18.75" customHeight="1">
      <c r="A122" s="14" t="s">
        <v>33</v>
      </c>
      <c r="B122" s="282"/>
      <c r="C122" s="282"/>
      <c r="D122" s="282"/>
      <c r="E122" s="282"/>
      <c r="F122" s="333" t="s">
        <v>5</v>
      </c>
      <c r="G122" s="333" t="s">
        <v>5</v>
      </c>
      <c r="H122" s="334" t="s">
        <v>5</v>
      </c>
      <c r="I122" s="325" t="s">
        <v>159</v>
      </c>
      <c r="J122" s="231"/>
      <c r="K122" s="296"/>
      <c r="L122" s="269"/>
      <c r="M122" s="270"/>
    </row>
    <row r="123" spans="1:13" s="16" customFormat="1" ht="18.75" customHeight="1">
      <c r="A123" s="10"/>
      <c r="B123" s="329"/>
      <c r="C123" s="329"/>
      <c r="D123" s="329"/>
      <c r="E123" s="329"/>
      <c r="F123" s="330"/>
      <c r="G123" s="331"/>
      <c r="H123" s="332"/>
      <c r="I123" s="335"/>
      <c r="J123" s="336"/>
      <c r="K123" s="337"/>
      <c r="L123" s="338"/>
      <c r="M123" s="339"/>
    </row>
    <row r="124" spans="1:13" s="16" customFormat="1" ht="18.75" customHeight="1">
      <c r="A124" s="13" t="s">
        <v>34</v>
      </c>
      <c r="B124" s="314"/>
      <c r="C124" s="314"/>
      <c r="D124" s="314"/>
      <c r="E124" s="314"/>
      <c r="F124" s="314"/>
      <c r="G124" s="297"/>
      <c r="H124" s="314"/>
      <c r="I124" s="297"/>
      <c r="J124" s="267"/>
      <c r="K124" s="267"/>
      <c r="L124" s="267"/>
      <c r="M124" s="268"/>
    </row>
    <row r="125" spans="1:13" s="16" customFormat="1" ht="18.75" customHeight="1">
      <c r="A125" s="14" t="s">
        <v>33</v>
      </c>
      <c r="B125" s="282"/>
      <c r="C125" s="282"/>
      <c r="D125" s="282"/>
      <c r="E125" s="282"/>
      <c r="F125" s="282"/>
      <c r="G125" s="283"/>
      <c r="H125" s="282"/>
      <c r="I125" s="283"/>
      <c r="J125" s="269"/>
      <c r="K125" s="269"/>
      <c r="L125" s="269"/>
      <c r="M125" s="270"/>
    </row>
    <row r="126" spans="1:13" s="16" customFormat="1" ht="18.75" customHeight="1">
      <c r="A126" s="15"/>
      <c r="B126" s="286"/>
      <c r="C126" s="286"/>
      <c r="D126" s="286"/>
      <c r="E126" s="286"/>
      <c r="F126" s="286"/>
      <c r="G126" s="271"/>
      <c r="H126" s="286"/>
      <c r="I126" s="271"/>
      <c r="J126" s="272"/>
      <c r="K126" s="272"/>
      <c r="L126" s="272"/>
      <c r="M126" s="273"/>
    </row>
    <row r="127" spans="1:13" s="16" customFormat="1" ht="18.75" customHeight="1">
      <c r="A127" s="13" t="s">
        <v>35</v>
      </c>
      <c r="B127" s="314"/>
      <c r="C127" s="314"/>
      <c r="D127" s="314"/>
      <c r="E127" s="314"/>
      <c r="F127" s="314"/>
      <c r="G127" s="297"/>
      <c r="H127" s="314"/>
      <c r="I127" s="297"/>
      <c r="J127" s="267"/>
      <c r="K127" s="267"/>
      <c r="L127" s="267"/>
      <c r="M127" s="268"/>
    </row>
    <row r="128" spans="1:13" s="16" customFormat="1" ht="18.75" customHeight="1">
      <c r="A128" s="14" t="s">
        <v>33</v>
      </c>
      <c r="B128" s="282"/>
      <c r="C128" s="282"/>
      <c r="D128" s="282"/>
      <c r="E128" s="282"/>
      <c r="F128" s="282"/>
      <c r="G128" s="283"/>
      <c r="H128" s="282"/>
      <c r="I128" s="283"/>
      <c r="J128" s="269"/>
      <c r="K128" s="269"/>
      <c r="L128" s="269"/>
      <c r="M128" s="270"/>
    </row>
    <row r="129" spans="1:13" s="16" customFormat="1" ht="18.75" customHeight="1">
      <c r="A129" s="15"/>
      <c r="B129" s="286"/>
      <c r="C129" s="286"/>
      <c r="D129" s="286"/>
      <c r="E129" s="286"/>
      <c r="F129" s="286"/>
      <c r="G129" s="271"/>
      <c r="H129" s="286"/>
      <c r="I129" s="271"/>
      <c r="J129" s="272"/>
      <c r="K129" s="272"/>
      <c r="L129" s="272"/>
      <c r="M129" s="273"/>
    </row>
    <row r="130" spans="1:19" s="34" customFormat="1" ht="15.75" customHeight="1">
      <c r="A130" s="257"/>
      <c r="B130" s="231"/>
      <c r="C130" s="249"/>
      <c r="D130" s="249"/>
      <c r="E130" s="249"/>
      <c r="F130" s="249"/>
      <c r="G130" s="249"/>
      <c r="H130" s="249"/>
      <c r="I130" s="249"/>
      <c r="J130" s="249" t="s">
        <v>952</v>
      </c>
      <c r="K130" s="249"/>
      <c r="L130" s="249"/>
      <c r="M130" s="307"/>
      <c r="N130" s="274"/>
      <c r="O130" s="274"/>
      <c r="P130" s="274"/>
      <c r="Q130" s="274"/>
      <c r="R130" s="16"/>
      <c r="S130" s="16"/>
    </row>
    <row r="131" spans="1:19" s="34" customFormat="1" ht="15.75" customHeight="1">
      <c r="A131" s="246" t="s">
        <v>112</v>
      </c>
      <c r="B131" s="257"/>
      <c r="C131" s="249"/>
      <c r="D131" s="249"/>
      <c r="E131" s="249"/>
      <c r="F131" s="249"/>
      <c r="G131" s="249"/>
      <c r="H131" s="249"/>
      <c r="I131" s="249"/>
      <c r="J131" s="570" t="s">
        <v>115</v>
      </c>
      <c r="K131" s="570"/>
      <c r="L131" s="570"/>
      <c r="M131" s="247"/>
      <c r="N131" s="25"/>
      <c r="R131" s="16"/>
      <c r="S131" s="16"/>
    </row>
    <row r="132" spans="1:19" s="34" customFormat="1" ht="15.75" customHeight="1">
      <c r="A132" s="246" t="s">
        <v>113</v>
      </c>
      <c r="B132" s="257"/>
      <c r="C132" s="249"/>
      <c r="D132" s="249"/>
      <c r="E132" s="249"/>
      <c r="F132" s="249"/>
      <c r="G132" s="249"/>
      <c r="H132" s="249"/>
      <c r="I132" s="249"/>
      <c r="J132" s="571" t="s">
        <v>116</v>
      </c>
      <c r="K132" s="571"/>
      <c r="L132" s="571"/>
      <c r="M132" s="248"/>
      <c r="N132" s="69"/>
      <c r="R132" s="16"/>
      <c r="S132" s="16"/>
    </row>
    <row r="133" spans="1:19" s="34" customFormat="1" ht="15.75" customHeight="1">
      <c r="A133" s="249"/>
      <c r="B133" s="257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5"/>
      <c r="N133" s="67"/>
      <c r="O133" s="67"/>
      <c r="R133" s="16"/>
      <c r="S133" s="16"/>
    </row>
    <row r="134" spans="1:19" s="34" customFormat="1" ht="15.75" customHeight="1">
      <c r="A134" s="246"/>
      <c r="B134" s="257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5"/>
      <c r="N134" s="67"/>
      <c r="O134" s="67"/>
      <c r="R134" s="16"/>
      <c r="S134" s="16"/>
    </row>
    <row r="135" spans="1:19" s="34" customFormat="1" ht="15.75" customHeight="1">
      <c r="A135" s="246"/>
      <c r="B135" s="257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5"/>
      <c r="N135" s="67"/>
      <c r="O135" s="67"/>
      <c r="R135" s="16"/>
      <c r="S135" s="16"/>
    </row>
    <row r="136" spans="1:19" s="34" customFormat="1" ht="15.75" customHeight="1">
      <c r="A136" s="246"/>
      <c r="B136" s="257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5"/>
      <c r="N136" s="70"/>
      <c r="O136" s="70"/>
      <c r="P136" s="71"/>
      <c r="Q136" s="71"/>
      <c r="R136" s="16"/>
      <c r="S136" s="16"/>
    </row>
    <row r="137" spans="1:19" s="34" customFormat="1" ht="15.75" customHeight="1">
      <c r="A137" s="246" t="s">
        <v>948</v>
      </c>
      <c r="B137" s="257"/>
      <c r="C137" s="249"/>
      <c r="D137" s="249"/>
      <c r="E137" s="249"/>
      <c r="F137" s="249"/>
      <c r="G137" s="249"/>
      <c r="H137" s="249"/>
      <c r="I137" s="249"/>
      <c r="J137" s="243"/>
      <c r="K137" s="243"/>
      <c r="L137" s="243"/>
      <c r="M137" s="243"/>
      <c r="N137" s="66"/>
      <c r="R137" s="16"/>
      <c r="S137" s="16"/>
    </row>
    <row r="138" s="16" customFormat="1" ht="12.75"/>
    <row r="139" s="16" customFormat="1" ht="12.75"/>
    <row r="140" s="16" customFormat="1" ht="12.75"/>
    <row r="141" s="16" customFormat="1" ht="12.75"/>
    <row r="142" s="16" customFormat="1" ht="15" customHeight="1"/>
    <row r="143" s="16" customFormat="1" ht="12.75"/>
    <row r="144" spans="10:14" s="16" customFormat="1" ht="18.75" customHeight="1">
      <c r="J144" s="634"/>
      <c r="K144" s="635"/>
      <c r="L144" s="635"/>
      <c r="M144" s="635"/>
      <c r="N144" s="635"/>
    </row>
    <row r="145" spans="10:14" s="16" customFormat="1" ht="18.75" customHeight="1">
      <c r="J145" s="634"/>
      <c r="K145" s="636"/>
      <c r="L145" s="636"/>
      <c r="M145" s="636"/>
      <c r="N145" s="636"/>
    </row>
    <row r="146" spans="10:14" s="16" customFormat="1" ht="18.75" customHeight="1">
      <c r="J146" s="620"/>
      <c r="K146" s="620"/>
      <c r="L146" s="620"/>
      <c r="M146" s="620"/>
      <c r="N146" s="620"/>
    </row>
    <row r="147" spans="10:14" s="16" customFormat="1" ht="18.75" customHeight="1">
      <c r="J147" s="620"/>
      <c r="K147" s="620"/>
      <c r="L147" s="620"/>
      <c r="M147" s="620"/>
      <c r="N147" s="620"/>
    </row>
    <row r="148" spans="10:14" s="16" customFormat="1" ht="18.75" customHeight="1">
      <c r="J148" s="620"/>
      <c r="K148" s="620"/>
      <c r="L148" s="620"/>
      <c r="M148" s="620"/>
      <c r="N148" s="620"/>
    </row>
    <row r="149" s="16" customFormat="1" ht="18.75" customHeight="1"/>
    <row r="150" s="16" customFormat="1" ht="15.75" customHeight="1"/>
    <row r="151" s="16" customFormat="1" ht="15" customHeight="1"/>
    <row r="152" s="16" customFormat="1" ht="15" customHeight="1"/>
    <row r="153" s="16" customFormat="1" ht="12.75"/>
    <row r="154" s="16" customFormat="1" ht="12.75"/>
    <row r="155" s="16" customFormat="1" ht="12.75"/>
    <row r="156" s="16" customFormat="1" ht="15" customHeight="1"/>
    <row r="157" s="16" customFormat="1" ht="12.75"/>
    <row r="158" s="16" customFormat="1" ht="12.75"/>
    <row r="159" s="16" customFormat="1" ht="12.75"/>
    <row r="160" s="16" customFormat="1" ht="12.75"/>
    <row r="161" s="16" customFormat="1" ht="12.75"/>
    <row r="162" s="16" customFormat="1" ht="12.75"/>
    <row r="163" s="16" customFormat="1" ht="12.75"/>
    <row r="164" s="16" customFormat="1" ht="12.75"/>
    <row r="165" s="16" customFormat="1" ht="12.75"/>
    <row r="166" s="16" customFormat="1" ht="12.75"/>
    <row r="167" s="16" customFormat="1" ht="15" customHeight="1"/>
    <row r="168" s="16" customFormat="1" ht="15.75" customHeight="1"/>
    <row r="169" s="16" customFormat="1" ht="15" customHeight="1"/>
    <row r="170" s="16" customFormat="1" ht="12.75"/>
    <row r="171" s="16" customFormat="1" ht="12.75"/>
    <row r="172" s="16" customFormat="1" ht="12.75"/>
    <row r="173" s="16" customFormat="1" ht="12.75"/>
    <row r="174" s="16" customFormat="1" ht="12.75"/>
    <row r="175" s="16" customFormat="1" ht="15" customHeight="1"/>
    <row r="176" s="16" customFormat="1" ht="12.75"/>
    <row r="177" s="16" customFormat="1" ht="12.75"/>
    <row r="178" s="16" customFormat="1" ht="12.75"/>
    <row r="179" s="16" customFormat="1" ht="12.75"/>
    <row r="180" s="16" customFormat="1" ht="12.75"/>
    <row r="181" s="16" customFormat="1" ht="12.75"/>
    <row r="182" spans="10:14" s="16" customFormat="1" ht="17.25" customHeight="1">
      <c r="J182" s="634"/>
      <c r="K182" s="635"/>
      <c r="L182" s="635"/>
      <c r="M182" s="635"/>
      <c r="N182" s="635"/>
    </row>
    <row r="183" spans="10:14" s="16" customFormat="1" ht="17.25" customHeight="1">
      <c r="J183" s="634"/>
      <c r="K183" s="636"/>
      <c r="L183" s="636"/>
      <c r="M183" s="636"/>
      <c r="N183" s="636"/>
    </row>
    <row r="184" spans="10:14" ht="15" customHeight="1">
      <c r="J184" s="618"/>
      <c r="K184" s="619"/>
      <c r="L184" s="619"/>
      <c r="M184" s="619"/>
      <c r="N184" s="619"/>
    </row>
    <row r="185" spans="10:14" ht="15.75" customHeight="1">
      <c r="J185" s="618"/>
      <c r="K185" s="619"/>
      <c r="L185" s="619"/>
      <c r="M185" s="619"/>
      <c r="N185" s="619"/>
    </row>
    <row r="186" spans="10:14" ht="16.5" customHeight="1">
      <c r="J186" s="618"/>
      <c r="K186" s="619"/>
      <c r="L186" s="619"/>
      <c r="M186" s="619"/>
      <c r="N186" s="619"/>
    </row>
    <row r="188" ht="15" customHeight="1"/>
    <row r="189" ht="15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5" customHeight="1"/>
    <row r="208" ht="15.75" customHeight="1"/>
    <row r="209" ht="15" customHeight="1"/>
    <row r="214" ht="15" customHeight="1"/>
  </sheetData>
  <sheetProtection password="A6D1" sheet="1" insertRows="0" deleteRows="0"/>
  <mergeCells count="50">
    <mergeCell ref="K44:M44"/>
    <mergeCell ref="C76:I76"/>
    <mergeCell ref="J65:L65"/>
    <mergeCell ref="J66:L66"/>
    <mergeCell ref="J104:L104"/>
    <mergeCell ref="J105:L105"/>
    <mergeCell ref="B35:J35"/>
    <mergeCell ref="B36:J36"/>
    <mergeCell ref="J27:L27"/>
    <mergeCell ref="J28:L28"/>
    <mergeCell ref="K82:M82"/>
    <mergeCell ref="K79:M79"/>
    <mergeCell ref="E42:F42"/>
    <mergeCell ref="D79:F79"/>
    <mergeCell ref="B1:J1"/>
    <mergeCell ref="B2:J2"/>
    <mergeCell ref="C3:I3"/>
    <mergeCell ref="C4:I4"/>
    <mergeCell ref="E8:F8"/>
    <mergeCell ref="K10:M10"/>
    <mergeCell ref="D7:F7"/>
    <mergeCell ref="K7:M7"/>
    <mergeCell ref="J186:N186"/>
    <mergeCell ref="J182:N182"/>
    <mergeCell ref="J144:N144"/>
    <mergeCell ref="J145:N145"/>
    <mergeCell ref="J146:N146"/>
    <mergeCell ref="J147:N147"/>
    <mergeCell ref="J185:N185"/>
    <mergeCell ref="J183:N183"/>
    <mergeCell ref="B112:J112"/>
    <mergeCell ref="J184:N184"/>
    <mergeCell ref="J148:N148"/>
    <mergeCell ref="F117:H117"/>
    <mergeCell ref="D118:E118"/>
    <mergeCell ref="I117:M119"/>
    <mergeCell ref="C117:E117"/>
    <mergeCell ref="J131:L131"/>
    <mergeCell ref="J120:M120"/>
    <mergeCell ref="J132:L132"/>
    <mergeCell ref="D41:F41"/>
    <mergeCell ref="K41:M41"/>
    <mergeCell ref="C37:I37"/>
    <mergeCell ref="C38:I38"/>
    <mergeCell ref="C114:I114"/>
    <mergeCell ref="C115:I115"/>
    <mergeCell ref="E80:F80"/>
    <mergeCell ref="B73:J73"/>
    <mergeCell ref="B74:J74"/>
    <mergeCell ref="B113:J113"/>
  </mergeCells>
  <dataValidations count="1">
    <dataValidation type="whole" allowBlank="1" showInputMessage="1" showErrorMessage="1" promptTitle="Nhập sô!" prompt="Nhập số liệu" errorTitle="Lỗi" error="Chỉ được nhập số!" sqref="C11:J25 C45:J63 C83:J102 B121:E123 B124:H129 F121:H121 F123:H123">
      <formula1>0</formula1>
      <formula2>9999999</formula2>
    </dataValidation>
  </dataValidations>
  <printOptions/>
  <pageMargins left="1.07" right="0.5" top="0.5" bottom="0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22">
      <selection activeCell="O34" sqref="O34"/>
    </sheetView>
  </sheetViews>
  <sheetFormatPr defaultColWidth="9.140625" defaultRowHeight="12.75"/>
  <cols>
    <col min="1" max="1" width="25.00390625" style="16" customWidth="1"/>
    <col min="2" max="2" width="7.8515625" style="16" customWidth="1"/>
    <col min="3" max="12" width="7.140625" style="16" customWidth="1"/>
    <col min="13" max="15" width="5.7109375" style="16" customWidth="1"/>
    <col min="16" max="16384" width="9.140625" style="16" customWidth="1"/>
  </cols>
  <sheetData>
    <row r="1" spans="1:15" ht="15.75" customHeight="1">
      <c r="A1" s="31" t="s">
        <v>185</v>
      </c>
      <c r="B1" s="566" t="s">
        <v>186</v>
      </c>
      <c r="C1" s="641"/>
      <c r="D1" s="641"/>
      <c r="E1" s="641"/>
      <c r="F1" s="641"/>
      <c r="G1" s="641"/>
      <c r="H1" s="641"/>
      <c r="I1" s="641"/>
      <c r="J1" s="260"/>
      <c r="K1" s="643" t="s">
        <v>161</v>
      </c>
      <c r="L1" s="644"/>
      <c r="M1" s="644"/>
      <c r="N1" s="644"/>
      <c r="O1" s="644"/>
    </row>
    <row r="2" spans="2:15" ht="12.75" customHeight="1">
      <c r="B2" s="582" t="s">
        <v>949</v>
      </c>
      <c r="C2" s="582"/>
      <c r="D2" s="582"/>
      <c r="E2" s="582"/>
      <c r="F2" s="590"/>
      <c r="G2" s="590"/>
      <c r="H2" s="590"/>
      <c r="I2" s="590"/>
      <c r="J2" s="260"/>
      <c r="K2" s="643" t="str">
        <f>Bia!$C$10</f>
        <v>Tr.ĐH Hùng Vương</v>
      </c>
      <c r="L2" s="643"/>
      <c r="M2" s="643"/>
      <c r="N2" s="643"/>
      <c r="O2" s="643"/>
    </row>
    <row r="3" spans="2:15" ht="12.75">
      <c r="B3" s="570" t="s">
        <v>36</v>
      </c>
      <c r="C3" s="641"/>
      <c r="D3" s="641"/>
      <c r="E3" s="641"/>
      <c r="F3" s="641"/>
      <c r="G3" s="641"/>
      <c r="H3" s="641"/>
      <c r="I3" s="641"/>
      <c r="J3" s="642"/>
      <c r="K3" s="642"/>
      <c r="L3" s="642"/>
      <c r="M3" s="642"/>
      <c r="N3" s="642"/>
      <c r="O3" s="236"/>
    </row>
    <row r="4" spans="2:15" ht="12.75" customHeight="1">
      <c r="B4" s="570" t="s">
        <v>56</v>
      </c>
      <c r="C4" s="570"/>
      <c r="D4" s="570"/>
      <c r="E4" s="570"/>
      <c r="F4" s="570"/>
      <c r="G4" s="570"/>
      <c r="H4" s="570"/>
      <c r="I4" s="570"/>
      <c r="J4" s="645"/>
      <c r="K4" s="645"/>
      <c r="L4" s="645"/>
      <c r="M4" s="645"/>
      <c r="N4" s="645"/>
      <c r="O4" s="236"/>
    </row>
    <row r="5" spans="2:15" ht="12.75">
      <c r="B5" s="231"/>
      <c r="C5" s="231"/>
      <c r="D5" s="231"/>
      <c r="E5" s="231"/>
      <c r="F5" s="231"/>
      <c r="G5" s="231"/>
      <c r="H5" s="231"/>
      <c r="I5" s="231"/>
      <c r="J5" s="266"/>
      <c r="K5" s="266"/>
      <c r="L5" s="266"/>
      <c r="M5" s="266"/>
      <c r="N5" s="266"/>
      <c r="O5" s="236"/>
    </row>
    <row r="6" spans="1:15" ht="15.75">
      <c r="A6" s="64"/>
      <c r="J6" s="620"/>
      <c r="K6" s="620"/>
      <c r="L6" s="620"/>
      <c r="M6" s="620"/>
      <c r="N6" s="620"/>
      <c r="O6" s="20"/>
    </row>
    <row r="7" spans="1:15" ht="16.5" customHeight="1">
      <c r="A7" s="91"/>
      <c r="B7" s="654" t="s">
        <v>187</v>
      </c>
      <c r="C7" s="574" t="s">
        <v>82</v>
      </c>
      <c r="D7" s="646"/>
      <c r="E7" s="647"/>
      <c r="F7" s="648" t="s">
        <v>189</v>
      </c>
      <c r="G7" s="649"/>
      <c r="H7" s="649"/>
      <c r="I7" s="649"/>
      <c r="J7" s="649"/>
      <c r="K7" s="649"/>
      <c r="L7" s="650"/>
      <c r="M7" s="583" t="s">
        <v>26</v>
      </c>
      <c r="N7" s="584"/>
      <c r="O7" s="655"/>
    </row>
    <row r="8" spans="1:15" ht="16.5" customHeight="1">
      <c r="A8" s="97"/>
      <c r="B8" s="568"/>
      <c r="C8" s="116"/>
      <c r="D8" s="640" t="s">
        <v>43</v>
      </c>
      <c r="E8" s="632"/>
      <c r="F8" s="651"/>
      <c r="G8" s="652"/>
      <c r="H8" s="652"/>
      <c r="I8" s="652"/>
      <c r="J8" s="652"/>
      <c r="K8" s="652"/>
      <c r="L8" s="653"/>
      <c r="M8" s="656"/>
      <c r="N8" s="657"/>
      <c r="O8" s="658"/>
    </row>
    <row r="9" spans="1:15" ht="16.5" customHeight="1">
      <c r="A9" s="97"/>
      <c r="B9" s="568"/>
      <c r="C9" s="9" t="s">
        <v>14</v>
      </c>
      <c r="D9" s="9" t="s">
        <v>33</v>
      </c>
      <c r="E9" s="9" t="s">
        <v>188</v>
      </c>
      <c r="F9" s="9" t="s">
        <v>190</v>
      </c>
      <c r="G9" s="9" t="s">
        <v>190</v>
      </c>
      <c r="H9" s="9" t="s">
        <v>190</v>
      </c>
      <c r="I9" s="9" t="s">
        <v>190</v>
      </c>
      <c r="J9" s="9" t="s">
        <v>190</v>
      </c>
      <c r="K9" s="9" t="s">
        <v>190</v>
      </c>
      <c r="L9" s="9" t="s">
        <v>190</v>
      </c>
      <c r="M9" s="656"/>
      <c r="N9" s="657"/>
      <c r="O9" s="658"/>
    </row>
    <row r="10" spans="1:15" ht="16.5" customHeight="1">
      <c r="A10" s="97"/>
      <c r="B10" s="569"/>
      <c r="C10" s="9" t="s">
        <v>0</v>
      </c>
      <c r="D10" s="9" t="s">
        <v>0</v>
      </c>
      <c r="E10" s="9" t="s">
        <v>14</v>
      </c>
      <c r="F10" s="9" t="s">
        <v>3</v>
      </c>
      <c r="G10" s="9" t="s">
        <v>191</v>
      </c>
      <c r="H10" s="9" t="s">
        <v>134</v>
      </c>
      <c r="I10" s="9" t="s">
        <v>135</v>
      </c>
      <c r="J10" s="9" t="s">
        <v>136</v>
      </c>
      <c r="K10" s="9" t="s">
        <v>137</v>
      </c>
      <c r="L10" s="9" t="s">
        <v>192</v>
      </c>
      <c r="M10" s="585"/>
      <c r="N10" s="586"/>
      <c r="O10" s="659"/>
    </row>
    <row r="11" spans="1:15" ht="12.75">
      <c r="A11" s="56" t="s">
        <v>1</v>
      </c>
      <c r="B11" s="56">
        <v>1</v>
      </c>
      <c r="C11" s="56">
        <v>2</v>
      </c>
      <c r="D11" s="56">
        <v>3</v>
      </c>
      <c r="E11" s="56">
        <v>4</v>
      </c>
      <c r="F11" s="56">
        <v>5</v>
      </c>
      <c r="G11" s="56">
        <v>6</v>
      </c>
      <c r="H11" s="56">
        <v>7</v>
      </c>
      <c r="I11" s="56">
        <v>8</v>
      </c>
      <c r="J11" s="56">
        <v>9</v>
      </c>
      <c r="K11" s="56">
        <v>10</v>
      </c>
      <c r="L11" s="56">
        <v>11</v>
      </c>
      <c r="M11" s="640">
        <v>12</v>
      </c>
      <c r="N11" s="632"/>
      <c r="O11" s="633"/>
    </row>
    <row r="12" spans="1:15" ht="19.5" customHeight="1">
      <c r="A12" s="178" t="s">
        <v>193</v>
      </c>
      <c r="B12" s="425">
        <f>SUM(B13:B14)</f>
        <v>0</v>
      </c>
      <c r="C12" s="425">
        <f aca="true" t="shared" si="0" ref="C12:L12">SUM(C13:C14)</f>
        <v>0</v>
      </c>
      <c r="D12" s="425">
        <f t="shared" si="0"/>
        <v>0</v>
      </c>
      <c r="E12" s="425">
        <f t="shared" si="0"/>
        <v>0</v>
      </c>
      <c r="F12" s="425">
        <f t="shared" si="0"/>
        <v>0</v>
      </c>
      <c r="G12" s="425">
        <f t="shared" si="0"/>
        <v>0</v>
      </c>
      <c r="H12" s="425">
        <f t="shared" si="0"/>
        <v>0</v>
      </c>
      <c r="I12" s="425">
        <f t="shared" si="0"/>
        <v>0</v>
      </c>
      <c r="J12" s="425">
        <f t="shared" si="0"/>
        <v>0</v>
      </c>
      <c r="K12" s="425">
        <f t="shared" si="0"/>
        <v>0</v>
      </c>
      <c r="L12" s="425">
        <f t="shared" si="0"/>
        <v>0</v>
      </c>
      <c r="M12" s="340"/>
      <c r="N12" s="341"/>
      <c r="O12" s="342"/>
    </row>
    <row r="13" spans="1:15" ht="19.5" customHeight="1">
      <c r="A13" s="110" t="s">
        <v>194</v>
      </c>
      <c r="B13" s="317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3"/>
      <c r="N13" s="269"/>
      <c r="O13" s="270"/>
    </row>
    <row r="14" spans="1:15" ht="19.5" customHeight="1">
      <c r="A14" s="119" t="s">
        <v>195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71"/>
      <c r="N14" s="272"/>
      <c r="O14" s="273"/>
    </row>
    <row r="15" spans="1:15" ht="19.5" customHeight="1">
      <c r="A15" s="178" t="s">
        <v>196</v>
      </c>
      <c r="B15" s="425">
        <f>SUM(B16:B17)</f>
        <v>0</v>
      </c>
      <c r="C15" s="425">
        <f aca="true" t="shared" si="1" ref="C15:L15">SUM(C16:C17)</f>
        <v>0</v>
      </c>
      <c r="D15" s="425">
        <f t="shared" si="1"/>
        <v>0</v>
      </c>
      <c r="E15" s="425">
        <f t="shared" si="1"/>
        <v>0</v>
      </c>
      <c r="F15" s="425">
        <f t="shared" si="1"/>
        <v>0</v>
      </c>
      <c r="G15" s="425">
        <f t="shared" si="1"/>
        <v>0</v>
      </c>
      <c r="H15" s="425">
        <f t="shared" si="1"/>
        <v>0</v>
      </c>
      <c r="I15" s="425">
        <f t="shared" si="1"/>
        <v>0</v>
      </c>
      <c r="J15" s="425">
        <f t="shared" si="1"/>
        <v>0</v>
      </c>
      <c r="K15" s="425">
        <f t="shared" si="1"/>
        <v>0</v>
      </c>
      <c r="L15" s="425">
        <f t="shared" si="1"/>
        <v>0</v>
      </c>
      <c r="M15" s="340"/>
      <c r="N15" s="341"/>
      <c r="O15" s="342"/>
    </row>
    <row r="16" spans="1:15" ht="19.5" customHeight="1">
      <c r="A16" s="110" t="s">
        <v>194</v>
      </c>
      <c r="B16" s="317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3"/>
      <c r="N16" s="269"/>
      <c r="O16" s="270"/>
    </row>
    <row r="17" spans="1:15" ht="19.5" customHeight="1">
      <c r="A17" s="119" t="s">
        <v>195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3"/>
      <c r="N17" s="269"/>
      <c r="O17" s="270"/>
    </row>
    <row r="18" spans="1:15" ht="19.5" customHeight="1">
      <c r="A18" s="120"/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4"/>
      <c r="N18" s="345"/>
      <c r="O18" s="346"/>
    </row>
    <row r="19" spans="1:15" s="35" customFormat="1" ht="15.75">
      <c r="A19" s="109"/>
      <c r="B19" s="12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9" s="34" customFormat="1" ht="15.75" customHeight="1">
      <c r="A20" s="257"/>
      <c r="B20" s="231"/>
      <c r="C20" s="249"/>
      <c r="D20" s="249"/>
      <c r="E20" s="249"/>
      <c r="F20" s="249"/>
      <c r="G20" s="249"/>
      <c r="H20" s="249"/>
      <c r="I20" s="249"/>
      <c r="J20" s="249" t="s">
        <v>952</v>
      </c>
      <c r="K20" s="249"/>
      <c r="L20" s="249"/>
      <c r="M20" s="307"/>
      <c r="N20" s="307"/>
      <c r="O20" s="307"/>
      <c r="P20" s="274"/>
      <c r="Q20" s="274"/>
      <c r="R20" s="16"/>
      <c r="S20" s="16"/>
    </row>
    <row r="21" spans="1:19" s="34" customFormat="1" ht="15.75" customHeight="1">
      <c r="A21" s="246" t="s">
        <v>112</v>
      </c>
      <c r="B21" s="257"/>
      <c r="C21" s="249"/>
      <c r="D21" s="249"/>
      <c r="E21" s="249"/>
      <c r="F21" s="249"/>
      <c r="G21" s="249"/>
      <c r="H21" s="249"/>
      <c r="I21" s="249"/>
      <c r="J21" s="570" t="s">
        <v>115</v>
      </c>
      <c r="K21" s="570"/>
      <c r="L21" s="570"/>
      <c r="M21" s="247"/>
      <c r="N21" s="247"/>
      <c r="O21" s="257"/>
      <c r="R21" s="16"/>
      <c r="S21" s="16"/>
    </row>
    <row r="22" spans="1:19" s="34" customFormat="1" ht="15.75" customHeight="1">
      <c r="A22" s="246" t="s">
        <v>113</v>
      </c>
      <c r="B22" s="257"/>
      <c r="C22" s="249"/>
      <c r="D22" s="249"/>
      <c r="E22" s="249"/>
      <c r="F22" s="249"/>
      <c r="G22" s="249"/>
      <c r="H22" s="249"/>
      <c r="I22" s="249"/>
      <c r="J22" s="571" t="s">
        <v>116</v>
      </c>
      <c r="K22" s="571"/>
      <c r="L22" s="571"/>
      <c r="M22" s="248"/>
      <c r="N22" s="248"/>
      <c r="O22" s="257"/>
      <c r="R22" s="16"/>
      <c r="S22" s="16"/>
    </row>
    <row r="23" spans="1:19" s="34" customFormat="1" ht="15.75" customHeight="1">
      <c r="A23" s="249"/>
      <c r="B23" s="257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5"/>
      <c r="N23" s="245"/>
      <c r="O23" s="245"/>
      <c r="R23" s="16"/>
      <c r="S23" s="16"/>
    </row>
    <row r="24" spans="1:19" s="34" customFormat="1" ht="15.75" customHeight="1">
      <c r="A24" s="246"/>
      <c r="B24" s="257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5"/>
      <c r="N24" s="245"/>
      <c r="O24" s="245"/>
      <c r="R24" s="16"/>
      <c r="S24" s="16"/>
    </row>
    <row r="25" spans="1:19" s="34" customFormat="1" ht="15.75" customHeight="1">
      <c r="A25" s="246"/>
      <c r="B25" s="257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5"/>
      <c r="N25" s="245"/>
      <c r="O25" s="245"/>
      <c r="R25" s="16"/>
      <c r="S25" s="16"/>
    </row>
    <row r="26" spans="1:19" s="34" customFormat="1" ht="15.75" customHeight="1">
      <c r="A26" s="246"/>
      <c r="B26" s="257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5"/>
      <c r="N26" s="250"/>
      <c r="O26" s="250"/>
      <c r="P26" s="71"/>
      <c r="Q26" s="71"/>
      <c r="R26" s="16"/>
      <c r="S26" s="16"/>
    </row>
    <row r="27" spans="1:19" s="34" customFormat="1" ht="15.75" customHeight="1">
      <c r="A27" s="246" t="s">
        <v>948</v>
      </c>
      <c r="B27" s="257"/>
      <c r="C27" s="249"/>
      <c r="D27" s="249"/>
      <c r="E27" s="249"/>
      <c r="F27" s="249"/>
      <c r="G27" s="249"/>
      <c r="H27" s="249"/>
      <c r="I27" s="249"/>
      <c r="J27" s="243"/>
      <c r="K27" s="243"/>
      <c r="L27" s="243"/>
      <c r="M27" s="243"/>
      <c r="N27" s="243"/>
      <c r="O27" s="257"/>
      <c r="R27" s="16"/>
      <c r="S27" s="16"/>
    </row>
    <row r="34" spans="1:15" ht="15.75" customHeight="1">
      <c r="A34" s="31" t="s">
        <v>197</v>
      </c>
      <c r="B34" s="566" t="s">
        <v>198</v>
      </c>
      <c r="C34" s="641"/>
      <c r="D34" s="641"/>
      <c r="E34" s="641"/>
      <c r="F34" s="641"/>
      <c r="G34" s="641"/>
      <c r="H34" s="641"/>
      <c r="I34" s="641"/>
      <c r="J34" s="643" t="s">
        <v>161</v>
      </c>
      <c r="K34" s="644"/>
      <c r="L34" s="644"/>
      <c r="M34" s="644"/>
      <c r="N34" s="644"/>
      <c r="O34" s="222"/>
    </row>
    <row r="35" spans="1:15" ht="15.75" customHeight="1">
      <c r="A35" s="36" t="s">
        <v>75</v>
      </c>
      <c r="B35" s="582" t="s">
        <v>949</v>
      </c>
      <c r="C35" s="582"/>
      <c r="D35" s="582"/>
      <c r="E35" s="582"/>
      <c r="F35" s="590"/>
      <c r="G35" s="590"/>
      <c r="H35" s="590"/>
      <c r="I35" s="590"/>
      <c r="J35" s="643" t="str">
        <f>Bia!$C$10</f>
        <v>Tr.ĐH Hùng Vương</v>
      </c>
      <c r="K35" s="643"/>
      <c r="L35" s="643"/>
      <c r="M35" s="643"/>
      <c r="N35" s="643"/>
      <c r="O35" s="347"/>
    </row>
    <row r="36" spans="1:15" ht="12.75" customHeight="1">
      <c r="A36" s="36" t="s">
        <v>76</v>
      </c>
      <c r="B36" s="231"/>
      <c r="C36" s="588" t="s">
        <v>55</v>
      </c>
      <c r="D36" s="588"/>
      <c r="E36" s="588"/>
      <c r="F36" s="588"/>
      <c r="G36" s="588"/>
      <c r="H36" s="588"/>
      <c r="I36" s="347"/>
      <c r="J36" s="642"/>
      <c r="K36" s="642"/>
      <c r="L36" s="642"/>
      <c r="M36" s="642"/>
      <c r="N36" s="642"/>
      <c r="O36" s="236"/>
    </row>
    <row r="37" spans="1:15" ht="12.75" customHeight="1">
      <c r="A37" s="36" t="s">
        <v>77</v>
      </c>
      <c r="B37" s="348"/>
      <c r="C37" s="222"/>
      <c r="D37" s="222"/>
      <c r="E37" s="222"/>
      <c r="F37" s="222"/>
      <c r="G37" s="222"/>
      <c r="H37" s="222"/>
      <c r="I37" s="222"/>
      <c r="J37" s="645"/>
      <c r="K37" s="645"/>
      <c r="L37" s="645"/>
      <c r="M37" s="645"/>
      <c r="N37" s="645"/>
      <c r="O37" s="236"/>
    </row>
    <row r="38" spans="1:15" ht="12.75">
      <c r="A38" s="41" t="s">
        <v>79</v>
      </c>
      <c r="B38" s="231"/>
      <c r="C38" s="231"/>
      <c r="D38" s="231"/>
      <c r="E38" s="231"/>
      <c r="F38" s="231"/>
      <c r="G38" s="231"/>
      <c r="H38" s="231"/>
      <c r="I38" s="231"/>
      <c r="J38" s="266"/>
      <c r="K38" s="266"/>
      <c r="L38" s="266"/>
      <c r="M38" s="266"/>
      <c r="N38" s="266"/>
      <c r="O38" s="236"/>
    </row>
    <row r="39" spans="1:15" ht="15.75">
      <c r="A39" s="64"/>
      <c r="J39" s="620"/>
      <c r="K39" s="620"/>
      <c r="L39" s="620"/>
      <c r="M39" s="620"/>
      <c r="N39" s="620"/>
      <c r="O39" s="20"/>
    </row>
    <row r="40" spans="1:15" ht="15" customHeight="1">
      <c r="A40" s="91"/>
      <c r="B40" s="654" t="s">
        <v>187</v>
      </c>
      <c r="C40" s="574" t="s">
        <v>82</v>
      </c>
      <c r="D40" s="646"/>
      <c r="E40" s="647"/>
      <c r="F40" s="648" t="s">
        <v>189</v>
      </c>
      <c r="G40" s="649"/>
      <c r="H40" s="649"/>
      <c r="I40" s="649"/>
      <c r="J40" s="649"/>
      <c r="K40" s="649"/>
      <c r="L40" s="650"/>
      <c r="M40" s="583" t="s">
        <v>26</v>
      </c>
      <c r="N40" s="584"/>
      <c r="O40" s="655"/>
    </row>
    <row r="41" spans="1:15" ht="15.75" customHeight="1">
      <c r="A41" s="97"/>
      <c r="B41" s="568"/>
      <c r="C41" s="116"/>
      <c r="D41" s="640" t="s">
        <v>43</v>
      </c>
      <c r="E41" s="632"/>
      <c r="F41" s="651"/>
      <c r="G41" s="652"/>
      <c r="H41" s="652"/>
      <c r="I41" s="652"/>
      <c r="J41" s="652"/>
      <c r="K41" s="652"/>
      <c r="L41" s="653"/>
      <c r="M41" s="656"/>
      <c r="N41" s="657"/>
      <c r="O41" s="658"/>
    </row>
    <row r="42" spans="1:15" ht="15.75">
      <c r="A42" s="97"/>
      <c r="B42" s="568"/>
      <c r="C42" s="9" t="s">
        <v>14</v>
      </c>
      <c r="D42" s="9" t="s">
        <v>33</v>
      </c>
      <c r="E42" s="9" t="s">
        <v>188</v>
      </c>
      <c r="F42" s="9" t="s">
        <v>190</v>
      </c>
      <c r="G42" s="9" t="s">
        <v>190</v>
      </c>
      <c r="H42" s="9" t="s">
        <v>190</v>
      </c>
      <c r="I42" s="9" t="s">
        <v>190</v>
      </c>
      <c r="J42" s="9" t="s">
        <v>190</v>
      </c>
      <c r="K42" s="9" t="s">
        <v>190</v>
      </c>
      <c r="L42" s="9" t="s">
        <v>190</v>
      </c>
      <c r="M42" s="656"/>
      <c r="N42" s="657"/>
      <c r="O42" s="658"/>
    </row>
    <row r="43" spans="1:15" ht="15.75">
      <c r="A43" s="97"/>
      <c r="B43" s="569"/>
      <c r="C43" s="9" t="s">
        <v>0</v>
      </c>
      <c r="D43" s="9" t="s">
        <v>0</v>
      </c>
      <c r="E43" s="9" t="s">
        <v>14</v>
      </c>
      <c r="F43" s="9" t="s">
        <v>3</v>
      </c>
      <c r="G43" s="9" t="s">
        <v>191</v>
      </c>
      <c r="H43" s="9" t="s">
        <v>134</v>
      </c>
      <c r="I43" s="9" t="s">
        <v>135</v>
      </c>
      <c r="J43" s="9" t="s">
        <v>136</v>
      </c>
      <c r="K43" s="9" t="s">
        <v>137</v>
      </c>
      <c r="L43" s="9" t="s">
        <v>192</v>
      </c>
      <c r="M43" s="585"/>
      <c r="N43" s="586"/>
      <c r="O43" s="659"/>
    </row>
    <row r="44" spans="1:15" ht="12.75">
      <c r="A44" s="56" t="s">
        <v>1</v>
      </c>
      <c r="B44" s="56">
        <v>1</v>
      </c>
      <c r="C44" s="56">
        <v>2</v>
      </c>
      <c r="D44" s="56">
        <v>3</v>
      </c>
      <c r="E44" s="56">
        <v>4</v>
      </c>
      <c r="F44" s="56">
        <v>5</v>
      </c>
      <c r="G44" s="56">
        <v>6</v>
      </c>
      <c r="H44" s="56">
        <v>7</v>
      </c>
      <c r="I44" s="56">
        <v>8</v>
      </c>
      <c r="J44" s="56">
        <v>9</v>
      </c>
      <c r="K44" s="56">
        <v>10</v>
      </c>
      <c r="L44" s="56">
        <v>11</v>
      </c>
      <c r="M44" s="640">
        <v>12</v>
      </c>
      <c r="N44" s="632"/>
      <c r="O44" s="633"/>
    </row>
    <row r="45" spans="1:15" ht="20.25" customHeight="1">
      <c r="A45" s="117" t="s">
        <v>199</v>
      </c>
      <c r="B45" s="425">
        <f aca="true" t="shared" si="2" ref="B45:L45">SUM(B46:B47)</f>
        <v>0</v>
      </c>
      <c r="C45" s="425">
        <f t="shared" si="2"/>
        <v>0</v>
      </c>
      <c r="D45" s="425">
        <f t="shared" si="2"/>
        <v>0</v>
      </c>
      <c r="E45" s="425">
        <f t="shared" si="2"/>
        <v>0</v>
      </c>
      <c r="F45" s="425">
        <f t="shared" si="2"/>
        <v>0</v>
      </c>
      <c r="G45" s="425">
        <f t="shared" si="2"/>
        <v>0</v>
      </c>
      <c r="H45" s="425">
        <f t="shared" si="2"/>
        <v>0</v>
      </c>
      <c r="I45" s="425">
        <f t="shared" si="2"/>
        <v>0</v>
      </c>
      <c r="J45" s="425">
        <f t="shared" si="2"/>
        <v>0</v>
      </c>
      <c r="K45" s="425">
        <f t="shared" si="2"/>
        <v>0</v>
      </c>
      <c r="L45" s="425">
        <f t="shared" si="2"/>
        <v>0</v>
      </c>
      <c r="M45" s="340"/>
      <c r="N45" s="341"/>
      <c r="O45" s="342"/>
    </row>
    <row r="46" spans="1:15" ht="20.25" customHeight="1">
      <c r="A46" s="60" t="s">
        <v>194</v>
      </c>
      <c r="B46" s="317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3"/>
      <c r="N46" s="269"/>
      <c r="O46" s="270"/>
    </row>
    <row r="47" spans="1:15" ht="20.25" customHeight="1">
      <c r="A47" s="119" t="s">
        <v>195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71"/>
      <c r="N47" s="272"/>
      <c r="O47" s="273"/>
    </row>
    <row r="48" spans="1:15" ht="20.25" customHeight="1">
      <c r="A48" s="117" t="s">
        <v>200</v>
      </c>
      <c r="B48" s="425">
        <f aca="true" t="shared" si="3" ref="B48:L48">SUM(B49:B50)</f>
        <v>0</v>
      </c>
      <c r="C48" s="425">
        <f t="shared" si="3"/>
        <v>0</v>
      </c>
      <c r="D48" s="425">
        <f t="shared" si="3"/>
        <v>0</v>
      </c>
      <c r="E48" s="425">
        <f t="shared" si="3"/>
        <v>0</v>
      </c>
      <c r="F48" s="425">
        <f t="shared" si="3"/>
        <v>0</v>
      </c>
      <c r="G48" s="425">
        <f t="shared" si="3"/>
        <v>0</v>
      </c>
      <c r="H48" s="425">
        <f t="shared" si="3"/>
        <v>0</v>
      </c>
      <c r="I48" s="425">
        <f t="shared" si="3"/>
        <v>0</v>
      </c>
      <c r="J48" s="425">
        <f t="shared" si="3"/>
        <v>0</v>
      </c>
      <c r="K48" s="425">
        <f t="shared" si="3"/>
        <v>0</v>
      </c>
      <c r="L48" s="425">
        <f t="shared" si="3"/>
        <v>0</v>
      </c>
      <c r="M48" s="340"/>
      <c r="N48" s="341"/>
      <c r="O48" s="342"/>
    </row>
    <row r="49" spans="1:15" ht="20.25" customHeight="1">
      <c r="A49" s="60" t="s">
        <v>194</v>
      </c>
      <c r="B49" s="317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3"/>
      <c r="N49" s="269"/>
      <c r="O49" s="270"/>
    </row>
    <row r="50" spans="1:15" ht="20.25" customHeight="1">
      <c r="A50" s="119" t="s">
        <v>195</v>
      </c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71"/>
      <c r="N50" s="272"/>
      <c r="O50" s="273"/>
    </row>
    <row r="51" spans="1:15" ht="20.25" customHeight="1">
      <c r="A51" s="59" t="s">
        <v>201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04"/>
      <c r="N51" s="305"/>
      <c r="O51" s="306"/>
    </row>
    <row r="52" spans="1:15" ht="20.25" customHeight="1">
      <c r="A52" s="15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71"/>
      <c r="N52" s="272"/>
      <c r="O52" s="273"/>
    </row>
    <row r="53" spans="1:15" s="35" customFormat="1" ht="15.75">
      <c r="A53" s="121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9" s="34" customFormat="1" ht="15.75" customHeight="1">
      <c r="A54" s="257"/>
      <c r="B54" s="231"/>
      <c r="C54" s="249"/>
      <c r="D54" s="249"/>
      <c r="E54" s="249"/>
      <c r="F54" s="249"/>
      <c r="G54" s="249"/>
      <c r="H54" s="249"/>
      <c r="I54" s="249"/>
      <c r="J54" s="249" t="s">
        <v>952</v>
      </c>
      <c r="K54" s="249"/>
      <c r="L54" s="249"/>
      <c r="M54" s="307"/>
      <c r="N54" s="307"/>
      <c r="O54" s="307"/>
      <c r="P54" s="274"/>
      <c r="Q54" s="274"/>
      <c r="R54" s="16"/>
      <c r="S54" s="16"/>
    </row>
    <row r="55" spans="1:19" s="34" customFormat="1" ht="15.75" customHeight="1">
      <c r="A55" s="246" t="s">
        <v>112</v>
      </c>
      <c r="B55" s="257"/>
      <c r="C55" s="249"/>
      <c r="D55" s="249"/>
      <c r="E55" s="249"/>
      <c r="F55" s="249"/>
      <c r="G55" s="249"/>
      <c r="H55" s="249"/>
      <c r="I55" s="249"/>
      <c r="J55" s="570" t="s">
        <v>115</v>
      </c>
      <c r="K55" s="570"/>
      <c r="L55" s="570"/>
      <c r="M55" s="247"/>
      <c r="N55" s="247"/>
      <c r="O55" s="257"/>
      <c r="R55" s="16"/>
      <c r="S55" s="16"/>
    </row>
    <row r="56" spans="1:19" s="34" customFormat="1" ht="15.75" customHeight="1">
      <c r="A56" s="246" t="s">
        <v>113</v>
      </c>
      <c r="B56" s="257"/>
      <c r="C56" s="249"/>
      <c r="D56" s="249"/>
      <c r="E56" s="249"/>
      <c r="F56" s="249"/>
      <c r="G56" s="249"/>
      <c r="H56" s="249"/>
      <c r="I56" s="249"/>
      <c r="J56" s="571" t="s">
        <v>116</v>
      </c>
      <c r="K56" s="571"/>
      <c r="L56" s="571"/>
      <c r="M56" s="248"/>
      <c r="N56" s="248"/>
      <c r="O56" s="257"/>
      <c r="R56" s="16"/>
      <c r="S56" s="16"/>
    </row>
    <row r="57" spans="1:19" s="34" customFormat="1" ht="15.75" customHeight="1">
      <c r="A57" s="249"/>
      <c r="B57" s="257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5"/>
      <c r="N57" s="245"/>
      <c r="O57" s="245"/>
      <c r="R57" s="16"/>
      <c r="S57" s="16"/>
    </row>
    <row r="58" spans="1:19" s="34" customFormat="1" ht="15.75" customHeight="1">
      <c r="A58" s="246"/>
      <c r="B58" s="257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5"/>
      <c r="N58" s="245"/>
      <c r="O58" s="245"/>
      <c r="R58" s="16"/>
      <c r="S58" s="16"/>
    </row>
    <row r="59" spans="1:19" s="34" customFormat="1" ht="15.75" customHeight="1">
      <c r="A59" s="246"/>
      <c r="B59" s="257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5"/>
      <c r="N59" s="245"/>
      <c r="O59" s="245"/>
      <c r="R59" s="16"/>
      <c r="S59" s="16"/>
    </row>
    <row r="60" spans="1:19" s="34" customFormat="1" ht="15.75" customHeight="1">
      <c r="A60" s="246"/>
      <c r="B60" s="257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5"/>
      <c r="N60" s="250"/>
      <c r="O60" s="250"/>
      <c r="P60" s="71"/>
      <c r="Q60" s="71"/>
      <c r="R60" s="16"/>
      <c r="S60" s="16"/>
    </row>
    <row r="61" spans="1:19" s="34" customFormat="1" ht="15.75" customHeight="1">
      <c r="A61" s="246" t="s">
        <v>948</v>
      </c>
      <c r="B61" s="257"/>
      <c r="C61" s="249"/>
      <c r="D61" s="249"/>
      <c r="E61" s="249"/>
      <c r="F61" s="249"/>
      <c r="G61" s="249"/>
      <c r="H61" s="249"/>
      <c r="I61" s="249"/>
      <c r="J61" s="243"/>
      <c r="K61" s="243"/>
      <c r="L61" s="243"/>
      <c r="M61" s="243"/>
      <c r="N61" s="243"/>
      <c r="O61" s="257"/>
      <c r="R61" s="16"/>
      <c r="S61" s="16"/>
    </row>
    <row r="65" ht="15" customHeight="1"/>
  </sheetData>
  <sheetProtection password="A6D1" sheet="1"/>
  <mergeCells count="33">
    <mergeCell ref="B4:I4"/>
    <mergeCell ref="C36:H36"/>
    <mergeCell ref="J36:N36"/>
    <mergeCell ref="M7:O10"/>
    <mergeCell ref="B34:I34"/>
    <mergeCell ref="B35:I35"/>
    <mergeCell ref="J35:N35"/>
    <mergeCell ref="J34:N34"/>
    <mergeCell ref="J21:L21"/>
    <mergeCell ref="J22:L22"/>
    <mergeCell ref="M40:O43"/>
    <mergeCell ref="D41:E41"/>
    <mergeCell ref="J37:N37"/>
    <mergeCell ref="J56:L56"/>
    <mergeCell ref="M44:O44"/>
    <mergeCell ref="J39:N39"/>
    <mergeCell ref="J55:L55"/>
    <mergeCell ref="C7:E7"/>
    <mergeCell ref="F7:L8"/>
    <mergeCell ref="B7:B10"/>
    <mergeCell ref="B40:B43"/>
    <mergeCell ref="C40:E40"/>
    <mergeCell ref="F40:L41"/>
    <mergeCell ref="J6:N6"/>
    <mergeCell ref="M11:O11"/>
    <mergeCell ref="B1:I1"/>
    <mergeCell ref="B2:I2"/>
    <mergeCell ref="J3:N3"/>
    <mergeCell ref="B3:I3"/>
    <mergeCell ref="K1:O1"/>
    <mergeCell ref="K2:O2"/>
    <mergeCell ref="J4:N4"/>
    <mergeCell ref="D8:E8"/>
  </mergeCells>
  <dataValidations count="1">
    <dataValidation type="whole" allowBlank="1" showInputMessage="1" showErrorMessage="1" promptTitle="Nhập sô!" prompt="Nhập số liệu" errorTitle="Lỗi" error="Chỉ được nhập số!" sqref="B13:L14 B16:L17 B46:L47 B49:L52">
      <formula1>0</formula1>
      <formula2>9999999</formula2>
    </dataValidation>
  </dataValidations>
  <printOptions/>
  <pageMargins left="1.4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Kien Nguyen Trung</cp:lastModifiedBy>
  <cp:lastPrinted>2013-12-25T07:12:42Z</cp:lastPrinted>
  <dcterms:created xsi:type="dcterms:W3CDTF">2000-08-27T08:41:24Z</dcterms:created>
  <dcterms:modified xsi:type="dcterms:W3CDTF">2016-03-18T03:09:19Z</dcterms:modified>
  <cp:category/>
  <cp:version/>
  <cp:contentType/>
  <cp:contentStatus/>
</cp:coreProperties>
</file>